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irankovic\Desktop\Predmer\"/>
    </mc:Choice>
  </mc:AlternateContent>
  <xr:revisionPtr revIDLastSave="0" documentId="13_ncr:1_{BE3A5463-D975-4180-8BDC-FBAC06B5B16A}" xr6:coauthVersionLast="44" xr6:coauthVersionMax="44" xr10:uidLastSave="{00000000-0000-0000-0000-000000000000}"/>
  <bookViews>
    <workbookView xWindow="390" yWindow="255" windowWidth="16755" windowHeight="14745" firstSheet="2" activeTab="6" xr2:uid="{00000000-000D-0000-FFFF-FFFF00000000}"/>
  </bookViews>
  <sheets>
    <sheet name="Cover" sheetId="11" r:id="rId1"/>
    <sheet name="A.Archutectural Works" sheetId="17" r:id="rId2"/>
    <sheet name="C.Civil Works" sheetId="12" r:id="rId3"/>
    <sheet name="E.Electrical Works" sheetId="13" r:id="rId4"/>
    <sheet name="P" sheetId="14" r:id="rId5"/>
    <sheet name="EL.Elevator" sheetId="15" r:id="rId6"/>
    <sheet name="М" sheetId="16" r:id="rId7"/>
    <sheet name="Summary" sheetId="7" r:id="rId8"/>
  </sheets>
  <definedNames>
    <definedName name="aquatherm" localSheetId="1">#REF!</definedName>
    <definedName name="aquatherm" localSheetId="6">#REF!</definedName>
    <definedName name="aquatherm">#REF!</definedName>
    <definedName name="Bakar" localSheetId="1">#REF!</definedName>
    <definedName name="Bakar" localSheetId="6">#REF!</definedName>
    <definedName name="Bakar">#REF!</definedName>
    <definedName name="cevi_celik" localSheetId="1">#REF!</definedName>
    <definedName name="cevi_celik" localSheetId="6">#REF!</definedName>
    <definedName name="cevi_celik">#REF!</definedName>
    <definedName name="euro" localSheetId="1">#REF!</definedName>
    <definedName name="euro" localSheetId="6">М!#REF!</definedName>
    <definedName name="euro">#REF!</definedName>
    <definedName name="_xlnm.Print_Area" localSheetId="1">'A.Archutectural Works'!$A$1:$H$55</definedName>
    <definedName name="_xlnm.Print_Area" localSheetId="2">'C.Civil Works'!$A$1:$H$43</definedName>
    <definedName name="_xlnm.Print_Area" localSheetId="0">Cover!$A$1:$I$41</definedName>
    <definedName name="_xlnm.Print_Area" localSheetId="3">'E.Electrical Works'!$A$1:$H$93</definedName>
    <definedName name="_xlnm.Print_Area" localSheetId="5">EL.Elevator!$A$1:$H$33</definedName>
    <definedName name="_xlnm.Print_Area" localSheetId="4">P!$B$1:$K$73</definedName>
    <definedName name="_xlnm.Print_Area" localSheetId="7">Summary!$A$1:$F$11</definedName>
    <definedName name="_xlnm.Print_Area" localSheetId="6">М!$A$1:$H$54</definedName>
    <definedName name="zaradaL3" localSheetId="1">#REF!</definedName>
    <definedName name="zaradaL3" localSheetId="6">#REF!</definedName>
    <definedName name="zaradaL3">#REF!</definedName>
    <definedName name="МА" localSheetId="1">#REF!</definedName>
    <definedName name="МА">#REF!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51" i="16" l="1"/>
  <c r="H48" i="16"/>
  <c r="H45" i="16"/>
  <c r="H42" i="16"/>
  <c r="H39" i="16"/>
  <c r="H38" i="16"/>
  <c r="H35" i="16"/>
  <c r="H32" i="16"/>
  <c r="H29" i="16"/>
  <c r="H26" i="16"/>
  <c r="H23" i="16"/>
  <c r="H20" i="16"/>
  <c r="H17" i="16"/>
  <c r="H14" i="16"/>
  <c r="H11" i="16"/>
  <c r="H54" i="16" s="1"/>
  <c r="H27" i="15"/>
  <c r="G32" i="15" s="1"/>
  <c r="H10" i="17"/>
  <c r="H11" i="17"/>
  <c r="F10" i="7" l="1"/>
  <c r="F9" i="7"/>
  <c r="F8" i="17"/>
  <c r="H8" i="17" s="1"/>
  <c r="F9" i="17"/>
  <c r="H9" i="17" s="1"/>
  <c r="H15" i="17"/>
  <c r="F16" i="17"/>
  <c r="H16" i="17" s="1"/>
  <c r="F17" i="17"/>
  <c r="H17" i="17" s="1"/>
  <c r="H18" i="17"/>
  <c r="F19" i="17"/>
  <c r="H19" i="17" s="1"/>
  <c r="H20" i="17"/>
  <c r="F21" i="17"/>
  <c r="H21" i="17" s="1"/>
  <c r="H22" i="17"/>
  <c r="H23" i="17"/>
  <c r="H24" i="17"/>
  <c r="F25" i="17"/>
  <c r="H25" i="17" s="1"/>
  <c r="H26" i="17"/>
  <c r="H27" i="17"/>
  <c r="F28" i="17"/>
  <c r="H28" i="17" s="1"/>
  <c r="F31" i="17"/>
  <c r="H31" i="17" s="1"/>
  <c r="H52" i="17" s="1"/>
  <c r="H34" i="17"/>
  <c r="F35" i="17"/>
  <c r="H35" i="17" s="1"/>
  <c r="F36" i="17"/>
  <c r="H36" i="17"/>
  <c r="F37" i="17"/>
  <c r="H37" i="17" s="1"/>
  <c r="H38" i="17"/>
  <c r="F39" i="17"/>
  <c r="H39" i="17"/>
  <c r="F40" i="17"/>
  <c r="H40" i="17"/>
  <c r="F41" i="17"/>
  <c r="H41" i="17"/>
  <c r="H44" i="17"/>
  <c r="H45" i="17"/>
  <c r="H46" i="17"/>
  <c r="C50" i="17"/>
  <c r="C51" i="17"/>
  <c r="C52" i="17"/>
  <c r="C53" i="17"/>
  <c r="C54" i="17"/>
  <c r="H54" i="17" l="1"/>
  <c r="H50" i="17"/>
  <c r="H51" i="17"/>
  <c r="H53" i="17"/>
  <c r="H55" i="17" l="1"/>
  <c r="F5" i="7" s="1"/>
  <c r="E10" i="7"/>
  <c r="K7" i="14" l="1"/>
  <c r="K11" i="14"/>
  <c r="K18" i="14"/>
  <c r="K19" i="14"/>
  <c r="K21" i="14"/>
  <c r="K22" i="14"/>
  <c r="K24" i="14"/>
  <c r="K25" i="14"/>
  <c r="K32" i="14"/>
  <c r="K33" i="14"/>
  <c r="K34" i="14"/>
  <c r="K35" i="14"/>
  <c r="K36" i="14"/>
  <c r="K41" i="14"/>
  <c r="K42" i="14"/>
  <c r="K44" i="14"/>
  <c r="K45" i="14"/>
  <c r="K46" i="14"/>
  <c r="K47" i="14"/>
  <c r="K48" i="14"/>
  <c r="K49" i="14"/>
  <c r="K51" i="14"/>
  <c r="I58" i="14"/>
  <c r="I59" i="14" s="1"/>
  <c r="K59" i="14" s="1"/>
  <c r="I60" i="14"/>
  <c r="K60" i="14"/>
  <c r="H12" i="14" l="1"/>
  <c r="H67" i="14" s="1"/>
  <c r="H37" i="14"/>
  <c r="H69" i="14" s="1"/>
  <c r="H52" i="14"/>
  <c r="H70" i="14" s="1"/>
  <c r="H26" i="14"/>
  <c r="H68" i="14" s="1"/>
  <c r="K58" i="14"/>
  <c r="H61" i="14"/>
  <c r="H71" i="14" s="1"/>
  <c r="H14" i="13"/>
  <c r="H17" i="13"/>
  <c r="H19" i="13"/>
  <c r="H22" i="13"/>
  <c r="H24" i="13"/>
  <c r="H26" i="13"/>
  <c r="H28" i="13"/>
  <c r="H30" i="13"/>
  <c r="H32" i="13"/>
  <c r="H34" i="13"/>
  <c r="H36" i="13"/>
  <c r="H38" i="13"/>
  <c r="H40" i="13"/>
  <c r="H43" i="13"/>
  <c r="H51" i="13"/>
  <c r="H53" i="13"/>
  <c r="H54" i="13"/>
  <c r="H55" i="13"/>
  <c r="H59" i="13"/>
  <c r="H60" i="13"/>
  <c r="H63" i="13"/>
  <c r="H65" i="13"/>
  <c r="H67" i="13"/>
  <c r="H69" i="13"/>
  <c r="H71" i="13"/>
  <c r="H73" i="13"/>
  <c r="H75" i="13"/>
  <c r="H77" i="13"/>
  <c r="H79" i="13"/>
  <c r="H81" i="13"/>
  <c r="H84" i="13"/>
  <c r="H86" i="13" l="1"/>
  <c r="G91" i="13" s="1"/>
  <c r="I73" i="14"/>
  <c r="F7" i="7" s="1"/>
  <c r="H45" i="13"/>
  <c r="G90" i="13" s="1"/>
  <c r="H7" i="12"/>
  <c r="H8" i="12"/>
  <c r="F12" i="12"/>
  <c r="H12" i="12" s="1"/>
  <c r="H13" i="12"/>
  <c r="H14" i="12"/>
  <c r="H15" i="12"/>
  <c r="F16" i="12"/>
  <c r="H16" i="12" s="1"/>
  <c r="H20" i="12"/>
  <c r="H21" i="12"/>
  <c r="H25" i="12"/>
  <c r="H26" i="12" s="1"/>
  <c r="G40" i="12" s="1"/>
  <c r="H29" i="12"/>
  <c r="H30" i="12" s="1"/>
  <c r="G41" i="12" s="1"/>
  <c r="C37" i="12"/>
  <c r="C38" i="12"/>
  <c r="C39" i="12"/>
  <c r="C40" i="12"/>
  <c r="C41" i="12"/>
  <c r="H92" i="13" l="1"/>
  <c r="F8" i="7" s="1"/>
  <c r="H9" i="12"/>
  <c r="G37" i="12" s="1"/>
  <c r="H17" i="12"/>
  <c r="G38" i="12" s="1"/>
  <c r="H22" i="12"/>
  <c r="G39" i="12" s="1"/>
  <c r="H42" i="12" l="1"/>
  <c r="F6" i="7" s="1"/>
  <c r="E11" i="7" s="1"/>
  <c r="I42" i="12"/>
</calcChain>
</file>

<file path=xl/sharedStrings.xml><?xml version="1.0" encoding="utf-8"?>
<sst xmlns="http://schemas.openxmlformats.org/spreadsheetml/2006/main" count="790" uniqueCount="591">
  <si>
    <t>I</t>
  </si>
  <si>
    <t>II</t>
  </si>
  <si>
    <t>III</t>
  </si>
  <si>
    <t>IV</t>
  </si>
  <si>
    <t>V</t>
  </si>
  <si>
    <t>m²</t>
  </si>
  <si>
    <r>
      <t>m</t>
    </r>
    <r>
      <rPr>
        <vertAlign val="superscript"/>
        <sz val="10"/>
        <rFont val="Arial"/>
        <family val="2"/>
      </rPr>
      <t>1</t>
    </r>
  </si>
  <si>
    <t>m³</t>
  </si>
  <si>
    <t>C</t>
  </si>
  <si>
    <r>
      <t>No</t>
    </r>
    <r>
      <rPr>
        <b/>
        <sz val="11"/>
        <rFont val="MAC C Swiss"/>
        <family val="2"/>
      </rPr>
      <t>.</t>
    </r>
  </si>
  <si>
    <t>Tech.
Specs
Ref.</t>
  </si>
  <si>
    <t>Description of works</t>
  </si>
  <si>
    <t>Unit</t>
  </si>
  <si>
    <t>QTY</t>
  </si>
  <si>
    <t>pcs</t>
  </si>
  <si>
    <t>M</t>
  </si>
  <si>
    <t>E</t>
  </si>
  <si>
    <t>SUMMARY</t>
  </si>
  <si>
    <t>P</t>
  </si>
  <si>
    <t>EL</t>
  </si>
  <si>
    <t>TOTAL:</t>
  </si>
  <si>
    <t>C: SUMMARY CIVIL WORKS</t>
  </si>
  <si>
    <t>Supply, transportation and installation of fireproof roof sandwich panels.</t>
  </si>
  <si>
    <t>Opis radova</t>
  </si>
  <si>
    <t xml:space="preserve">flat rate </t>
  </si>
  <si>
    <t>Facade repair after ramp construction and door repairs</t>
  </si>
  <si>
    <t>Expansion joint to separate the lift structure from the existing structure</t>
  </si>
  <si>
    <t xml:space="preserve">ПРЕДМЕР И ПРЕДРАЧУН </t>
  </si>
  <si>
    <t>2.13.1</t>
  </si>
  <si>
    <t>Поправак фасаде након изградње рампе и поправке врата</t>
  </si>
  <si>
    <t>2.18   2.2.1</t>
  </si>
  <si>
    <t>2.4.1</t>
  </si>
  <si>
    <t>2.2.4</t>
  </si>
  <si>
    <t>2.3.2</t>
  </si>
  <si>
    <t>2.13.2</t>
  </si>
  <si>
    <t xml:space="preserve">Набавка, транспорт и уградња ватроотпорних кровних сендвич панела. </t>
  </si>
  <si>
    <t>Дилатациона лајсна за покривање дилатационе фуге између конструкције лифта и постојећег објекта.</t>
  </si>
  <si>
    <t>A</t>
  </si>
  <si>
    <t>Section:  A.  Architectural Works / Архитектонски радови</t>
  </si>
  <si>
    <t>A I.1</t>
  </si>
  <si>
    <t>A I.2</t>
  </si>
  <si>
    <t>A I.3</t>
  </si>
  <si>
    <t>A I.4</t>
  </si>
  <si>
    <t>A II.1</t>
  </si>
  <si>
    <t xml:space="preserve"> AII.2</t>
  </si>
  <si>
    <t>A II.3</t>
  </si>
  <si>
    <t>A II.4</t>
  </si>
  <si>
    <t>A II.5</t>
  </si>
  <si>
    <t>A II.6</t>
  </si>
  <si>
    <t>A II.9</t>
  </si>
  <si>
    <t>A II.10</t>
  </si>
  <si>
    <t>A II.11</t>
  </si>
  <si>
    <t>A II.12</t>
  </si>
  <si>
    <t>A II.13</t>
  </si>
  <si>
    <t>A IV.1</t>
  </si>
  <si>
    <t>A IV.2</t>
  </si>
  <si>
    <t>A IV.3</t>
  </si>
  <si>
    <t>A IV.5</t>
  </si>
  <si>
    <t>A IV.6</t>
  </si>
  <si>
    <t>A IV.7</t>
  </si>
  <si>
    <t>A IV.8</t>
  </si>
  <si>
    <t>A V.1</t>
  </si>
  <si>
    <t>A V.3</t>
  </si>
  <si>
    <t>A V.4</t>
  </si>
  <si>
    <t>2.18
2.2.1</t>
  </si>
  <si>
    <t xml:space="preserve"> Приступачност-Зграда Општине Прокупље</t>
  </si>
  <si>
    <t xml:space="preserve">Accessibility_ Municipal Building Prokuplje </t>
  </si>
  <si>
    <t>A II.7</t>
  </si>
  <si>
    <t>A II.8</t>
  </si>
  <si>
    <t>A III.1</t>
  </si>
  <si>
    <t>A IV.4</t>
  </si>
  <si>
    <t xml:space="preserve">Accessibility_Municipal building Prokuplje/ Приступачност-Зграда Општине Прокупље
</t>
  </si>
  <si>
    <t>A II.14</t>
  </si>
  <si>
    <t>ADJUSTING THE ENTRANCE/ ПРИЛАГОЂАВАЊЕ УЛАЗА</t>
  </si>
  <si>
    <t>TOILET ADJUSTMENT / ПРИЛАГОЂАВАЊЕ ТОАЛЕТА</t>
  </si>
  <si>
    <t>ADJUSTING COMMUNICATIONS / ПРИЛАГОЂАВАЊЕ КОМУНИКАЦИЈА</t>
  </si>
  <si>
    <t>WORKS ON A LIFT / РАДОВИ НА ЛИФТУ</t>
  </si>
  <si>
    <t>ACCESSIBILITY MARKS / ОЗНАКЕ ПРИСТУПАЧНОСТИ</t>
  </si>
  <si>
    <t>TOTAL CIVIL WORKS:</t>
  </si>
  <si>
    <t>C.V</t>
  </si>
  <si>
    <t>C.IV</t>
  </si>
  <si>
    <t>C.III</t>
  </si>
  <si>
    <t>C.II</t>
  </si>
  <si>
    <t>C.I</t>
  </si>
  <si>
    <t>kg</t>
  </si>
  <si>
    <t>C.V.1</t>
  </si>
  <si>
    <t xml:space="preserve">STEEL STRUCTURE </t>
  </si>
  <si>
    <t>kg.</t>
  </si>
  <si>
    <t>C.IV.1</t>
  </si>
  <si>
    <t>REINFORCEMENT</t>
  </si>
  <si>
    <r>
      <t>m</t>
    </r>
    <r>
      <rPr>
        <vertAlign val="superscript"/>
        <sz val="10"/>
        <rFont val="Arial"/>
        <family val="2"/>
      </rPr>
      <t>3</t>
    </r>
    <r>
      <rPr>
        <sz val="10"/>
        <rFont val="Arial"/>
        <family val="2"/>
      </rPr>
      <t xml:space="preserve"> </t>
    </r>
  </si>
  <si>
    <t>2.20 to 2.32</t>
  </si>
  <si>
    <t>C.III.2</t>
  </si>
  <si>
    <t xml:space="preserve">m² </t>
  </si>
  <si>
    <t>C.III.1</t>
  </si>
  <si>
    <t xml:space="preserve">CONCRETE AND REINFORCED CONCRETE WORKS  </t>
  </si>
  <si>
    <t>C.II.5</t>
  </si>
  <si>
    <t>C.II.4</t>
  </si>
  <si>
    <t>C.II.3</t>
  </si>
  <si>
    <t>C.II.2</t>
  </si>
  <si>
    <t>C.II.1</t>
  </si>
  <si>
    <t>EARTH WORKS</t>
  </si>
  <si>
    <t>l.s.</t>
  </si>
  <si>
    <t>C.I.2</t>
  </si>
  <si>
    <t>C.I.1</t>
  </si>
  <si>
    <t>PREPARATORY WORKS</t>
  </si>
  <si>
    <t>Опис радова</t>
  </si>
  <si>
    <t>Section:  2C.  Civil Works / Грађевински  радови</t>
  </si>
  <si>
    <t xml:space="preserve">Accessibility Municipality building Prokuplje / Приступачност-Зграда опшине Прокупље
</t>
  </si>
  <si>
    <t>TOTAL ELECTRICAL WORKS</t>
  </si>
  <si>
    <t>ELECTRICAL POWER INSTALATIONS FOR TOILET</t>
  </si>
  <si>
    <t>E.II</t>
  </si>
  <si>
    <t>ELECTRICAL POWER INSTALLATIONS FOR LIFT</t>
  </si>
  <si>
    <t>E.I</t>
  </si>
  <si>
    <t>E: SUMMARY</t>
  </si>
  <si>
    <t>ЕЛЕКТРОЕНЕРГЕТСКЕ ИНСТАЛАЦИЈЕ ЗА ТОАЛЕТ УКУПНО</t>
  </si>
  <si>
    <t>ELECTRICAL POWER INSTALATIONS FOR TOILET TOTAL</t>
  </si>
  <si>
    <t>compl</t>
  </si>
  <si>
    <t>Потребна мерења и испитивања са издавањем АТЕСТА и пуштањем инсталације у рад.</t>
  </si>
  <si>
    <t xml:space="preserve">Needed measuring and testing with ATTEST issuing and installation commissioning. </t>
  </si>
  <si>
    <t>3.13</t>
  </si>
  <si>
    <t>E.II.14</t>
  </si>
  <si>
    <t>ПРИПРЕМНО-ЗАВРШНИ РАДОВИ</t>
  </si>
  <si>
    <t xml:space="preserve">PRELIMINARY AND FINISH WORKS </t>
  </si>
  <si>
    <t>Пуштање у рад и програмирање  СОС система, са провером исправности рада</t>
  </si>
  <si>
    <t>Commissioning and programing of SOS intercom system with checking of its correct functioning.</t>
  </si>
  <si>
    <t>3.8</t>
  </si>
  <si>
    <t>E.II.13</t>
  </si>
  <si>
    <t>Набавка, испорука и надградна монтажа у тоалету за инвалиде са повезивањем на претходно постављене електричне инсталације, позивног тастера са канапом, за активирање звучног и светлосног сигнала.</t>
  </si>
  <si>
    <t xml:space="preserve">Supply, delivery, flush-wall mounting inside toilet and connecting to previously placed electrical installations of a activating unit for SOS intercom system, with cord-switch for activating SOS acoustic and luminous signals.  </t>
  </si>
  <si>
    <t>E.II.12</t>
  </si>
  <si>
    <t>Набавка, испорука и надградна монтажа у тоалету за инвалиде са повезивањем на претходно постављене електричне инсталације,  јединице за ресет СОС позивног система, са тастером за ресет црвене сигналне лампе и звучног сигнала.</t>
  </si>
  <si>
    <t xml:space="preserve">Supply, delivery, flush-wall mounting inside toilet for the disabled and connecting to previously placed electrical installations of a resseting unit for SOS intercom system with push-button for resseting SOS acoustic and luminous signals. </t>
  </si>
  <si>
    <t>E.II.11</t>
  </si>
  <si>
    <t xml:space="preserve">pcs </t>
  </si>
  <si>
    <t>Набавка, испорука и надградна монтажа изван тоалета за инвалиде са повезивањем на претходно постављене електричне инсталације, напојне јединице СОС позивног система, са црвеном сигналном лампом и звучним сигналом.</t>
  </si>
  <si>
    <t xml:space="preserve">Supply, delivery, flush-wall mounting outside toilet for the disabled and connecting to previously placed electrical installations of a supply unit for SOS intercom system with red signal lamp and acoustic signal.  </t>
  </si>
  <si>
    <t>E.II.10</t>
  </si>
  <si>
    <t>m</t>
  </si>
  <si>
    <t>Ø16</t>
  </si>
  <si>
    <t>Набавка и полагање безхалогеног самогасивог заштитног црева</t>
  </si>
  <si>
    <t>Supply and assembling halogen free self-extinguishing conduit</t>
  </si>
  <si>
    <t>E.II.9</t>
  </si>
  <si>
    <t xml:space="preserve">Набавка, испорука и израда инсталација за СОС позивни систем, у тоалету за инвалиде каблом  J-H(St)H 2x2x0,8 </t>
  </si>
  <si>
    <t xml:space="preserve">Supply, delivery and workmanship of signaling installation for SOS intercom system inside toilet for the disabled by cable  J-H(St)H 2x2x0,8 </t>
  </si>
  <si>
    <t>E.II.8</t>
  </si>
  <si>
    <t xml:space="preserve">Набавка, испорука и израда инсталација за СОС позивни систем, изван тоалета за инвалиде, каблом N2XH-J 3x1,5мм2 који се полаже у зиду под малтер. </t>
  </si>
  <si>
    <t xml:space="preserve">Supply, delivery and workmanship of electrical installation for SOS intercom system outside toilet for the disabled by cable  N2XH-J 3x1,5 mm2  which is laid in the walls under mortar. </t>
  </si>
  <si>
    <t>E.II.7</t>
  </si>
  <si>
    <t>Набавка, испорука, монтажа и повезивање на претходно изведене инсталације двополног КИП прекидача 16A, 230VAC</t>
  </si>
  <si>
    <t>Supply, delivery, assembly and connecting to previously placed installations of a double-pole rocket switch 16A, 230VAC</t>
  </si>
  <si>
    <t>3.6</t>
  </si>
  <si>
    <t>E.II.6</t>
  </si>
  <si>
    <t>Набавка, испорука, монтажа и повезивање на претходно изведене инсталације једнополног инсталационог прекидача 10A, 230VAC</t>
  </si>
  <si>
    <t>Supply, delivery, assembly and connecting to previously placed installations of a single-pole switch 10A, 230VAC</t>
  </si>
  <si>
    <t>E.II.5</t>
  </si>
  <si>
    <t>Набавка, испорука, монтажа и повезивање на претходно постављену инсталацију  уградне ЛЕД светиљке, 11W, флукс система 1100lm - 840 неутрално бела, 4000К, са напојном јединицом.  IP44. Кућиште - ливени алуминијум, оптички поклопац - опал. Одговарајућих карактеристика као  DN145BLED10S/840 PSU II WH, Philips</t>
  </si>
  <si>
    <t>Supply, delivery, assembly and connecting to previously placed installations of recessed LED luminaire, 11W, system flux 1100 lm - 840 neutral white, 4000K, with power supply unit. IP44. Housing - aluminum die cast, Optical cover - Opal.  Similar characteristics as  DN145BLED10S/840 PSU II WH, Philips</t>
  </si>
  <si>
    <t>3.5</t>
  </si>
  <si>
    <t>E.II.4</t>
  </si>
  <si>
    <t>N2XH-J-3x2.5 mm2</t>
  </si>
  <si>
    <t>N2XH-J-3x1.5 mm2</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</si>
  <si>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 за напајање електричних инсталација у тоалету за особе са инвалидитетом. Ожичење треба извести од разводне кутије испред тоалета, на претходно одређеном струјном кругу за напајање инсталације у тоалету.</t>
  </si>
  <si>
    <t>Supply and assembling at both ends of multicore cables, with halogen free and self-extinguishing insulation, including terminal and junction boxes, cable through and supports, all necessary accesories including empty conduits where is used, for supplying electrical installation in toilet  for the disabled. Wiring shall be done starting from junction box outside toilet previosly detected for supplying electrical installation in toilet.</t>
  </si>
  <si>
    <t>E.II.3</t>
  </si>
  <si>
    <t>ИНСТАЛАЦИЈА ОСВЕТЉЕЊА И ПРИКЉУЧАКА</t>
  </si>
  <si>
    <t xml:space="preserve">POWER SUPPLY INSTALLATION OF THE LIGHTING AND OUTLETS </t>
  </si>
  <si>
    <t>КИП прекидач 16A, 230VAC</t>
  </si>
  <si>
    <t>- double-pole rocket switch 16A, 230VAC</t>
  </si>
  <si>
    <t>прекидачи 10A, 230VAC</t>
  </si>
  <si>
    <t>- wall switches 10A, 230VAC</t>
  </si>
  <si>
    <t xml:space="preserve">светиљке </t>
  </si>
  <si>
    <t>- lighting fixtures</t>
  </si>
  <si>
    <t xml:space="preserve">Демонтажа постојећих инсталација у тоалету за особе са инвалидитетом. </t>
  </si>
  <si>
    <t xml:space="preserve">Dismantling existing electrical installations in the toilet for the disabled. </t>
  </si>
  <si>
    <t>3.2</t>
  </si>
  <si>
    <t>E.II.2</t>
  </si>
  <si>
    <t>Одређивање струјних кругова за напајање електричних инсталација у тоалету за особе са инвалидитетом</t>
  </si>
  <si>
    <t>Detailed inspection with determination of electrical circuits which supply fixed electrical appliances in the toilet for the disabled</t>
  </si>
  <si>
    <t>E.II.1</t>
  </si>
  <si>
    <t>ДЕМОНТАЖА</t>
  </si>
  <si>
    <t>DISMANTLING WORKS</t>
  </si>
  <si>
    <t>ЕЛЕКТРОЕНЕРГЕТСКЕ ИНСТАЛАЦИЈЕ ЗА ТОАЛЕТ</t>
  </si>
  <si>
    <t>ЕЛЕКТРОЕНЕРГЕТСКЕ ИНСТАЛАЦИЈЕ ЛИФТ УКУПНО</t>
  </si>
  <si>
    <t>ELECTRICAL POWER INSTALLATIONS FOR LIFT TOTAL</t>
  </si>
  <si>
    <t>E.I.14</t>
  </si>
  <si>
    <t>Измештање напојног кабла на месту уградње лифта, према условима електродистрибуције, уколико изградња лифта угрози трасу кабла</t>
  </si>
  <si>
    <t>Displacement of the power cable at the place of installation of the lift, according to the conditions of the power company, if the construction of the elevator endangers the cable route</t>
  </si>
  <si>
    <t>E.I.13</t>
  </si>
  <si>
    <t>Набавка, испорука и монтажа укрсног комада за пролазне траке према стандарду СРПС Н.Б4.936</t>
  </si>
  <si>
    <t xml:space="preserve">Supply, delivery and assembly of cross run clamps for flat wires according to  SRPS N.B4.936 standard </t>
  </si>
  <si>
    <t>3.10.4</t>
  </si>
  <si>
    <t>E.I.12</t>
  </si>
  <si>
    <t>Израда споја Фе/Зн траке са металном конструкцијом заваривањем минималне дужине вара 50мм. По извођењу споја сва оштећена места премазати заштитним средством против корозије.</t>
  </si>
  <si>
    <t xml:space="preserve">Workmanship of joint of  Fe/Zn strip with metal structure. It is done by welding, minimal length of weld is 50mm. After execution of the joint, all damaged spots are to be coated by protective coating against corrosion.  </t>
  </si>
  <si>
    <t>3.10.5</t>
  </si>
  <si>
    <t>E.I.11</t>
  </si>
  <si>
    <t xml:space="preserve">Набавка, испорука и монтажа затвореног искришта  Imax=100kA (8/20µs) на унутрашњем зиду лифт кућице. Искриште се повезује на Фе/Зн траку 25x4мм. </t>
  </si>
  <si>
    <t xml:space="preserve">Supply, delivery and mounting of closed spark gap  Imax=100kA (8/20µs) on inner wall of lift pit. Spark gap is connected to  Fe/Zn strip 25х4mm inside lift pit. </t>
  </si>
  <si>
    <t>3.10.3</t>
  </si>
  <si>
    <t>E.I.10</t>
  </si>
  <si>
    <t xml:space="preserve">Набавка, испорука и монтажа Фе/Зн траке 25x4мм на крову и у лифт кућици. </t>
  </si>
  <si>
    <t xml:space="preserve">Supply, delivery and mounting of Fe/Zn strip 25х4mm on the roof top and inside the lift pit. </t>
  </si>
  <si>
    <t>3.10.2</t>
  </si>
  <si>
    <t>E.I.9</t>
  </si>
  <si>
    <t xml:space="preserve">Набавка, испорука и монтажа стезаљке за лим за Фе/Зн траку 25x4мм према стандарду СРПС Н.Б4.908. </t>
  </si>
  <si>
    <t xml:space="preserve">Supply, delivery and assambly of terminal for sheet metal for Fe/Zn strip 25х4mm according to SRPS N.B4.908 standard. </t>
  </si>
  <si>
    <t>E.I.8</t>
  </si>
  <si>
    <t xml:space="preserve">Набавка, испорука и монтажа укрсног комада за пролазне траке према стандарду СРПС Н.Б4.936, у кутију са заливањем.  </t>
  </si>
  <si>
    <t xml:space="preserve">Supply, delivery and assembly of cross run clamps for flat wires according to  SRPS N.B4.936 standard , in the box with sealing. </t>
  </si>
  <si>
    <t>E.I.7</t>
  </si>
  <si>
    <t xml:space="preserve">Набавка, испорука и полагање Фе/Зн траке 25x4мм у претходно припремљеном земљишту. </t>
  </si>
  <si>
    <t xml:space="preserve">Supply, delivery and placement of  Fe/Zn strip 25х4mm into previously prepared soil. </t>
  </si>
  <si>
    <t>E.I.6</t>
  </si>
  <si>
    <t xml:space="preserve">Набавка, испорука и побијање у претходно припремљено земљиште штапног уземљивача од топло поцинкованог челика Ø2.5" дужине 3м (слично СРПС Н.Б4.943-3000) са наставком за прикључење тракастог проводника. </t>
  </si>
  <si>
    <t xml:space="preserve">Supply, delivery and soil embedding the rod earth electrode into previously prepared soil. Rod earth electrode is made of hot galvanized steel  Ø2.5" and it is  3m long (similar to SRPS N.B4.943-3000) with extension for connecting strip conductor.   </t>
  </si>
  <si>
    <t>E.I.5</t>
  </si>
  <si>
    <t>m3</t>
  </si>
  <si>
    <t>Ручни ископ земље III  категорије површине 1 м2 и дубине 0.6м за побијање сонде и полагање Фе/Зн траке у земљи, од штапног уземљивача до лифт јаме. Ископану земљу избацити из јаме. По завршеним радовима земљу насути и набити у слојевима.
Обрачун по м3 земље.</t>
  </si>
  <si>
    <t>Hand excavation of III category earth in the area of 1m2 and depth of 0.6m for probe penetration and laying of  Fe/Zn strip in earth from rod earth electrode to lift pit. Excavated earth shall be thrown out of the pit. After work completion the backfilling of excavated soil shall be done, as well as compacting in layers.  Measurement by m3 of earth.</t>
  </si>
  <si>
    <t>E.I.4</t>
  </si>
  <si>
    <t>ИНСТАЛАЦИЈА УЗЕМЉЕЊА И ИЗЈЕДНАЧЕЊА ПОТЕНЦИЈАЛА</t>
  </si>
  <si>
    <t xml:space="preserve">INSTALLATION OF EARTHING AND EQUALIZATION OF POTENTIAL </t>
  </si>
  <si>
    <t>Ø25</t>
  </si>
  <si>
    <t>E.I.3</t>
  </si>
  <si>
    <t xml:space="preserve">N2XH-Ј 5x4mm2 </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</si>
  <si>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t>
  </si>
  <si>
    <t xml:space="preserve">Supply and assembling at both ends of multicore cables, with halogen free and self-extinguishing insulation, including terminal and junction boxes, cable through and supports, all necessary accesories including empty conduits where is used </t>
  </si>
  <si>
    <t>E.I.2</t>
  </si>
  <si>
    <t>НАПОЈНИ КАБЛ</t>
  </si>
  <si>
    <t>SUPPLY CABLES</t>
  </si>
  <si>
    <t>cmpl.</t>
  </si>
  <si>
    <t>минијатурни заштитни прекидач за заштиту струјног кола од преоптерећења и кратког споја, 3-полни, 20А, прекидне моћи 6кА, карактеристике Ц - ком.1</t>
  </si>
  <si>
    <t xml:space="preserve"> - miniature circuit breaker for protection of electrical circuits from overload and short circuits , 3-pole, Amperage 20А, breaking capacity 6kA, tripping characteristics C - psc.1</t>
  </si>
  <si>
    <t>Уградња</t>
  </si>
  <si>
    <t>Build in</t>
  </si>
  <si>
    <t>Главни разводни орман ГРО                          Измене у постојећем главном разводном орману ГРО у приземљу:</t>
  </si>
  <si>
    <t>Main distribution board GRO
Making changes in the existing main distribution board GRO on the Ground floor:</t>
  </si>
  <si>
    <t>РАЗВОДНИ ОРМАН</t>
  </si>
  <si>
    <t>DISTRIBUTION CABINETS</t>
  </si>
  <si>
    <t>3.3.1</t>
  </si>
  <si>
    <t>E.I.1</t>
  </si>
  <si>
    <t>ЕЛЕКТРОЕНЕРГЕТСКЕ ИНСТАЛАЦИЈЕ ЛИФТ</t>
  </si>
  <si>
    <t>Напомена: 
Сви неопходни АГ радови за санацију оштећења на зидовима и плафону објекта узрокованих полагањем електричних инсталација су предвиђени у АГ предмеру и предрачуну.</t>
  </si>
  <si>
    <t>Note:
All necessary architectural-civil works for repairing damage on walls and ceilings caused by electrical installations works are foreseen in architectural-civil bill of quantities.</t>
  </si>
  <si>
    <t>Section:  E.  Electrical Works / Електроенергетски радови</t>
  </si>
  <si>
    <t xml:space="preserve">Accessibility_Municipal building Prokuplje / Приступачност - Зграда општине Прокупље
</t>
  </si>
  <si>
    <t>Укупно ХИДРОТЕХНИЧКИ РАДОВИ (без ПДВ-а)</t>
  </si>
  <si>
    <t xml:space="preserve">Total Bill PLUMBING WORKS (Exclusive of VAT and other taxes) </t>
  </si>
  <si>
    <t xml:space="preserve">Испитивање мреже и пуштање у рад </t>
  </si>
  <si>
    <t xml:space="preserve">Testing and comissioning </t>
  </si>
  <si>
    <t>Санитарије</t>
  </si>
  <si>
    <t>Sanitary fixtures</t>
  </si>
  <si>
    <t xml:space="preserve">Унутрашње канализационе инсталације </t>
  </si>
  <si>
    <t xml:space="preserve">Interior waste drainage installations </t>
  </si>
  <si>
    <t>Унутрашње водоводне инсталације</t>
  </si>
  <si>
    <t xml:space="preserve">Interior water supply installations </t>
  </si>
  <si>
    <t xml:space="preserve">Радови на демонтажи санитарија и цевовода </t>
  </si>
  <si>
    <t xml:space="preserve">Demolition and dismantling works </t>
  </si>
  <si>
    <t>РЕКАПИТУЛАЦИЈА</t>
  </si>
  <si>
    <t>УКУПНО ИСПИТИВАЊЕ МРЕЖЕ И ПУШТАЊЕ У РАД</t>
  </si>
  <si>
    <t>TOTAL TESTING AND COMMISSIONING</t>
  </si>
  <si>
    <t>m'</t>
  </si>
  <si>
    <t>Испитивање фекалне канализације</t>
  </si>
  <si>
    <t xml:space="preserve">Testing and commissioning of waste drainage system </t>
  </si>
  <si>
    <t>4.4</t>
  </si>
  <si>
    <t>P.5.3</t>
  </si>
  <si>
    <t>Дезинфекција водоводне мреже</t>
  </si>
  <si>
    <t xml:space="preserve">Disinfection/chlorination of water supply system            </t>
  </si>
  <si>
    <t>P.5.2</t>
  </si>
  <si>
    <t>Испитивање водоводне мреже</t>
  </si>
  <si>
    <t xml:space="preserve">Testing and commissioning of water supply system         </t>
  </si>
  <si>
    <t>P.5.1</t>
  </si>
  <si>
    <t>ИСПИТИВАЊЕ МРЕЖЕ И ПУШТАЊЕ У РАД</t>
  </si>
  <si>
    <t>TESTING AND COMMISSIONING</t>
  </si>
  <si>
    <t>P.5</t>
  </si>
  <si>
    <t>УКУПНО САНИТАРИЈЕ</t>
  </si>
  <si>
    <t>TOTAL SANITARY FIXTURES</t>
  </si>
  <si>
    <t>pcs / kom</t>
  </si>
  <si>
    <t>5 Л</t>
  </si>
  <si>
    <t>5 L</t>
  </si>
  <si>
    <t>Набавка, транспорт и уградња електричних бојлера.</t>
  </si>
  <si>
    <t xml:space="preserve">Purchase, transport and installation of a electric water heater 
                </t>
  </si>
  <si>
    <t>P.4.4</t>
  </si>
  <si>
    <t>Четка за wц шољу</t>
  </si>
  <si>
    <t>Toilet bowel brush</t>
  </si>
  <si>
    <t>Канта за отпатке</t>
  </si>
  <si>
    <t>Waste bin</t>
  </si>
  <si>
    <t>Држач тоалет папира</t>
  </si>
  <si>
    <t>Toilet paper holder</t>
  </si>
  <si>
    <t>Држач папирних убруса</t>
  </si>
  <si>
    <t>Paper towel holder</t>
  </si>
  <si>
    <t>Дозатор течног сапуна</t>
  </si>
  <si>
    <t>Fluid soap dozing unit</t>
  </si>
  <si>
    <t>Огледало прилагођено за особе са посебним потребама</t>
  </si>
  <si>
    <t>Mirror for people with special needs</t>
  </si>
  <si>
    <t>Набавка, транспорт и монтажа санитарне галантерије.</t>
  </si>
  <si>
    <t xml:space="preserve">Purchase, transport and installation of toilets accessories  
</t>
  </si>
  <si>
    <t>P.4.3</t>
  </si>
  <si>
    <t>P.4.2</t>
  </si>
  <si>
    <t>P.4.1</t>
  </si>
  <si>
    <t>САНИТАРИЈЕ</t>
  </si>
  <si>
    <t xml:space="preserve"> SANITARY FIXTURES</t>
  </si>
  <si>
    <t>P.4</t>
  </si>
  <si>
    <t>УКУПНО УНУТРАШЊЕ КАНАЛИЗАЦИОНЕ ИНСТАЛАЦИЈЕ</t>
  </si>
  <si>
    <t xml:space="preserve">TOTAL INTERIOR WASTE WATER INSTALLATIONS   </t>
  </si>
  <si>
    <t>LS / пауш</t>
  </si>
  <si>
    <t>Повезивање нове инсталације на постојећу инсталацију фекалне канализације.</t>
  </si>
  <si>
    <t>P.3.3</t>
  </si>
  <si>
    <t>P.3.2</t>
  </si>
  <si>
    <t>Ø 110</t>
  </si>
  <si>
    <t>Ø 75</t>
  </si>
  <si>
    <t>Ø 50</t>
  </si>
  <si>
    <t>P.3.1</t>
  </si>
  <si>
    <t>УНУТРАШЊЕ КАНАЛИЗАЦИОНЕ ИНСТАЛАЦИЈЕ</t>
  </si>
  <si>
    <t xml:space="preserve">INTERIOR WASTE WATER INSTALLATIONS   </t>
  </si>
  <si>
    <t>P.3</t>
  </si>
  <si>
    <t>УКУПНО УНУТРАШЊЕ ВОДОВОДНЕ ИНСТАЛАЦИЈЕ</t>
  </si>
  <si>
    <t xml:space="preserve">TOTAL INTERIOR WATER SUPPLY INSTALLATION </t>
  </si>
  <si>
    <t>Повезивање нове инсталације на постојећу водоводну инсталацију.</t>
  </si>
  <si>
    <t>P.2.4</t>
  </si>
  <si>
    <t>ø1/2"</t>
  </si>
  <si>
    <t>P.2.3</t>
  </si>
  <si>
    <t>Ø 25 mm (ø3/4")</t>
  </si>
  <si>
    <t>Ø 20 mm (ø1/2")</t>
  </si>
  <si>
    <t>P.2.2</t>
  </si>
  <si>
    <t>P.2.1</t>
  </si>
  <si>
    <t>УНУТРАШЊЕ ВОДОВОДНЕ ИНСТАЛАЦИЈЕ</t>
  </si>
  <si>
    <t xml:space="preserve">INTERIOR WATER SUPPLY INSTALLATION </t>
  </si>
  <si>
    <t>P.2</t>
  </si>
  <si>
    <t>УКУПНО РАДОВИ НА ДЕМОНТАЖИ САНИТАРИЈА И ЦЕВОВОДА</t>
  </si>
  <si>
    <t>TOTAL DEMOLITION &amp; DISMANTLING WORKS</t>
  </si>
  <si>
    <t>Рушење / демонтажа постојећих водоводних и одводних цеви и арматурних елемената са одлагањем материјала</t>
  </si>
  <si>
    <t xml:space="preserve">Demolition/Dismantling of existing water supply and drainage pipes and fittings fixtures with disposal of the material         </t>
  </si>
  <si>
    <t>P.1.2</t>
  </si>
  <si>
    <t>бојлер</t>
  </si>
  <si>
    <t>water heater</t>
  </si>
  <si>
    <t>керамичка WC шоља са водокотлићем</t>
  </si>
  <si>
    <t>ceramic water closet with cistern</t>
  </si>
  <si>
    <t>умиваоник</t>
  </si>
  <si>
    <t xml:space="preserve">ceramic wash basin </t>
  </si>
  <si>
    <t>За све следеће позиције рушење, ломљење, сечење и демонтажа укључује: заштиту, уклањање отпадака, руковање смећем на утоварним и одлагалишним површинама које су одобриле локалне власти, заштиту постојећих суседних грађевина, поправљање околине итд. За предмете које корисник / Надзорни орган одлучи да чува и складишти, у цену ће бити укључено утовар, транспорт, истовар и складиштење на месту удаљеном до 5 км.</t>
  </si>
  <si>
    <t xml:space="preserve">For all the following items demolition, breaking, cutting and dismantling shall include: protection, debris removal, debris handling to loading and dumping areas approved by local authorities, protecting the existing adjacent structures, making good all surrounding, etc. For items which Beneficiary/Supervisor will decide to keep and store them, the price shall include loading, transporting, unloading and storing them at the place up to 5 km distance. </t>
  </si>
  <si>
    <t>P.1.1</t>
  </si>
  <si>
    <t>РАДОВИ НА ДЕМОНТАЖИ САНИТАРИЈА И ЦЕВОВОДА</t>
  </si>
  <si>
    <t xml:space="preserve">DEMOLITION &amp; DISMANTLING WORKS
</t>
  </si>
  <si>
    <t>P.1</t>
  </si>
  <si>
    <t>QTY / Количина</t>
  </si>
  <si>
    <t>Unit / ЈМ</t>
  </si>
  <si>
    <t>Tech.
Specs
Ref. / Референтна ставка у тех. спец.</t>
  </si>
  <si>
    <t>No. / Број позиције</t>
  </si>
  <si>
    <t>Section:  P.  Plumbing Works / Хидротехнички радови</t>
  </si>
  <si>
    <t xml:space="preserve">Accessibility_Municipal building Prokuplje/Приступачност- Општина Прокупље
</t>
  </si>
  <si>
    <t>TOTAL ELEVATORS</t>
  </si>
  <si>
    <t>Elevators</t>
  </si>
  <si>
    <t>pc</t>
  </si>
  <si>
    <t>Обрада: Стакло у инокс раму</t>
  </si>
  <si>
    <t>Finishing: Glass in stainless steel frame</t>
  </si>
  <si>
    <t>Димензије: 900 / 2000 мм</t>
  </si>
  <si>
    <t>Dimensions: 900 / 2000 mm</t>
  </si>
  <si>
    <t>Аутомстска, телескопска, двопанелна</t>
  </si>
  <si>
    <t>Automatic, telescopic, two-panel</t>
  </si>
  <si>
    <t>КАБИНСКА ВРАТА</t>
  </si>
  <si>
    <t>CAR DOOR</t>
  </si>
  <si>
    <t>Улази: 1, заштићен фотозавесом</t>
  </si>
  <si>
    <t>Entrances: 1, protected by photolight curtain</t>
  </si>
  <si>
    <t>Опрема: Осветљење - индиректно, огледало, рукохват, регистар кутија, вентилатор, нужно светло, преклопно седиште у складу са Првилником</t>
  </si>
  <si>
    <t>Equipment: Lighting - indirect, mirror, handrail, car operating panel, fan, emergency light, tip-up seat in accordance with the Rulebook</t>
  </si>
  <si>
    <t>Обрада: Зидови - сигурносно VSG стакло, углови - инокс, под - противклизни</t>
  </si>
  <si>
    <t>Finishing: Walls - glass, corners - stainless steel, floor - antislip</t>
  </si>
  <si>
    <t>Димензије: 1100 x 1400 x 2100 мм</t>
  </si>
  <si>
    <t>Dimensions: 1100 x 1400 x 2100 mm</t>
  </si>
  <si>
    <t>Панорамска, путничка, приступачна особама у колицима</t>
  </si>
  <si>
    <t>Panoramic, passenger, wheelchair accessible</t>
  </si>
  <si>
    <t>КАБИНА</t>
  </si>
  <si>
    <t>CAR</t>
  </si>
  <si>
    <t>ПРИЛАЗНА ВРАТА</t>
  </si>
  <si>
    <t>LANDING DOORS</t>
  </si>
  <si>
    <r>
      <rPr>
        <b/>
        <sz val="10"/>
        <rFont val="Arial"/>
        <family val="2"/>
      </rPr>
      <t>ВИСИНА ДИЗАЊА</t>
    </r>
    <r>
      <rPr>
        <sz val="10"/>
        <rFont val="Arial"/>
        <family val="2"/>
      </rPr>
      <t>: 4200 мм</t>
    </r>
  </si>
  <si>
    <r>
      <rPr>
        <b/>
        <sz val="10"/>
        <rFont val="Arial"/>
        <family val="2"/>
      </rPr>
      <t>TRAVEL HEIGHT</t>
    </r>
    <r>
      <rPr>
        <sz val="10"/>
        <rFont val="Arial"/>
        <family val="2"/>
      </rPr>
      <t>: 4200 mm</t>
    </r>
  </si>
  <si>
    <r>
      <rPr>
        <b/>
        <sz val="10"/>
        <rFont val="Arial"/>
        <family val="2"/>
      </rPr>
      <t>БРОЈ ПРИЛАЗА И ОРЈЕНТАЦИЈА</t>
    </r>
    <r>
      <rPr>
        <sz val="10"/>
        <rFont val="Arial"/>
        <family val="2"/>
      </rPr>
      <t>: 2, са исте стране</t>
    </r>
  </si>
  <si>
    <r>
      <rPr>
        <b/>
        <sz val="10"/>
        <rFont val="Arial"/>
        <family val="2"/>
      </rPr>
      <t>NUMBER OF LANDINGS AND ORIENTATION</t>
    </r>
    <r>
      <rPr>
        <sz val="10"/>
        <rFont val="Arial"/>
        <family val="2"/>
      </rPr>
      <t>: 2, at the same side</t>
    </r>
  </si>
  <si>
    <r>
      <rPr>
        <b/>
        <sz val="10"/>
        <rFont val="Arial"/>
        <family val="2"/>
      </rPr>
      <t>БРОЈ СТАНИЦА</t>
    </r>
    <r>
      <rPr>
        <sz val="10"/>
        <rFont val="Arial"/>
        <family val="2"/>
      </rPr>
      <t>: 2, (0, 1)</t>
    </r>
  </si>
  <si>
    <r>
      <rPr>
        <b/>
        <sz val="10"/>
        <rFont val="Arial"/>
        <family val="2"/>
      </rPr>
      <t>NUMBER OF STOPS</t>
    </r>
    <r>
      <rPr>
        <sz val="10"/>
        <rFont val="Arial"/>
        <family val="2"/>
      </rPr>
      <t>: 2, (0, 1)</t>
    </r>
  </si>
  <si>
    <r>
      <t>БРЗИНА</t>
    </r>
    <r>
      <rPr>
        <sz val="10"/>
        <rFont val="Arial"/>
        <family val="2"/>
      </rPr>
      <t>: 1 м/с, VVVF регулисана</t>
    </r>
  </si>
  <si>
    <r>
      <rPr>
        <b/>
        <sz val="10"/>
        <rFont val="Arial"/>
        <family val="2"/>
      </rPr>
      <t>TRAVEL SPEED</t>
    </r>
    <r>
      <rPr>
        <sz val="10"/>
        <rFont val="Arial"/>
        <family val="2"/>
      </rPr>
      <t>: 1.0 m/s, VVVF</t>
    </r>
  </si>
  <si>
    <r>
      <rPr>
        <b/>
        <sz val="10"/>
        <rFont val="Arial"/>
        <family val="2"/>
      </rPr>
      <t>НОСИВОСТ</t>
    </r>
    <r>
      <rPr>
        <sz val="10"/>
        <rFont val="Arial"/>
        <family val="2"/>
      </rPr>
      <t>: 630 кг - 8 путника</t>
    </r>
  </si>
  <si>
    <r>
      <rPr>
        <b/>
        <sz val="10"/>
        <rFont val="Arial"/>
        <family val="2"/>
      </rPr>
      <t>CAPACITY</t>
    </r>
    <r>
      <rPr>
        <sz val="10"/>
        <rFont val="Arial"/>
        <family val="2"/>
      </rPr>
      <t>: 630 kg - 8 passengers</t>
    </r>
  </si>
  <si>
    <r>
      <rPr>
        <b/>
        <sz val="10"/>
        <rFont val="Arial"/>
        <family val="2"/>
      </rPr>
      <t>НАМЕНА</t>
    </r>
    <r>
      <rPr>
        <sz val="10"/>
        <rFont val="Arial"/>
        <family val="2"/>
      </rPr>
      <t>: превоз путника</t>
    </r>
  </si>
  <si>
    <r>
      <rPr>
        <b/>
        <sz val="10"/>
        <rFont val="Arial"/>
        <family val="2"/>
      </rPr>
      <t>PURPOSE</t>
    </r>
    <r>
      <rPr>
        <sz val="10"/>
        <rFont val="Arial"/>
        <family val="2"/>
      </rPr>
      <t>: Passenger transportation</t>
    </r>
  </si>
  <si>
    <r>
      <rPr>
        <b/>
        <sz val="10"/>
        <rFont val="Arial"/>
        <family val="2"/>
      </rPr>
      <t>ВРСТА ЛИФТА</t>
    </r>
    <r>
      <rPr>
        <sz val="10"/>
        <rFont val="Arial"/>
        <family val="2"/>
      </rPr>
      <t>: електрични лифт</t>
    </r>
  </si>
  <si>
    <r>
      <rPr>
        <b/>
        <sz val="10"/>
        <rFont val="Arial"/>
        <family val="2"/>
      </rPr>
      <t>TYPE</t>
    </r>
    <r>
      <rPr>
        <sz val="10"/>
        <rFont val="Arial"/>
        <family val="2"/>
      </rPr>
      <t>: Traction elevator</t>
    </r>
  </si>
  <si>
    <r>
      <rPr>
        <b/>
        <sz val="10"/>
        <rFont val="Arial"/>
        <family val="2"/>
      </rPr>
      <t>БРОЈ ЛИФТОВА</t>
    </r>
    <r>
      <rPr>
        <sz val="10"/>
        <rFont val="Arial"/>
        <family val="2"/>
      </rPr>
      <t>: 1</t>
    </r>
  </si>
  <si>
    <r>
      <rPr>
        <b/>
        <sz val="10"/>
        <rFont val="Arial"/>
        <family val="2"/>
      </rPr>
      <t>NUMBER OF ELEVATORS</t>
    </r>
    <r>
      <rPr>
        <sz val="10"/>
        <rFont val="Arial"/>
        <family val="2"/>
      </rPr>
      <t>: 1</t>
    </r>
  </si>
  <si>
    <t>EL.5</t>
  </si>
  <si>
    <t>Опис позиције</t>
  </si>
  <si>
    <t>Section:  EL.  Elevators / Liftovi</t>
  </si>
  <si>
    <t>Accessibility_Municipality Prokuplje / Приступачност - Општина Прокупље</t>
  </si>
  <si>
    <t>Total Radiator modification</t>
  </si>
  <si>
    <t>ls</t>
  </si>
  <si>
    <t>Обрачун паушално</t>
  </si>
  <si>
    <t>Billing by lumpsum</t>
  </si>
  <si>
    <t>Припремно завршни радови</t>
  </si>
  <si>
    <t>Preparatory and finishing works</t>
  </si>
  <si>
    <t xml:space="preserve">обрачун по m² </t>
  </si>
  <si>
    <t xml:space="preserve">billing by m² </t>
  </si>
  <si>
    <t>Painting of pipework in two coats of paint in color selected by the client. Paint will be suitable for temperatures up to 120°C. Final coats are applied only after primer coats are fully dried</t>
  </si>
  <si>
    <t>6.3.5.1</t>
  </si>
  <si>
    <t xml:space="preserve">Чишћење од рђе и минизирање са два премаза свих цеви и елемената за ношење цевовода и опреме. </t>
  </si>
  <si>
    <t>Cleaning , degreasing, and painting in two coats of primer of all pipes, hangers and supports</t>
  </si>
  <si>
    <t>Помоћни материјал потребан за монтажу цевне мреже од црних цеви: спојни и заптивни материјал, хамбуршки лукови, клингерит, дводелне цевне обујмице, вешаљке за цеви, дисугас, оксиген, чауре за цеви, кудеље, жице за варење и остали материјал и сав остали прибор. рачуна се 50% од претходне ставке</t>
  </si>
  <si>
    <t>Extra material required for installation of piping network of carbon steel pipes, connecting and sealing material, hangers, supports, klingerit, two-piece pipe clamps, hangers for pipes, welding gas, oxygen, guides, hemp, welding wire and other materials, and all other accessories.  50% of the previous item</t>
  </si>
  <si>
    <t>total</t>
  </si>
  <si>
    <t>DN20 (26,9x2,3) dužine 18m, mase 25,1kg</t>
  </si>
  <si>
    <t>DN20 (26,9x2,3) lenght 18m, weight 25,1kg</t>
  </si>
  <si>
    <t>DN15 (21,3x2) dužine 36m, mase 34,3kg</t>
  </si>
  <si>
    <t>DN15 (21,3x2) lenght 36m, weight 34,3kg</t>
  </si>
  <si>
    <t>Isporuka i montaža cevne mreže izgrađene od čeličnih bešavnih cevi  od  DX55D (Č1212) kvaliteta po SRPS C.B5.021 izrađene po standardu SRPS EN 10220:</t>
  </si>
  <si>
    <t>Delivery and installation of new seamless carbon steel pipes DX55D (Č1212) quality according to SRPS C.B5.021 made in accordance with SRPS EN 10220:</t>
  </si>
  <si>
    <t>set</t>
  </si>
  <si>
    <t>Обрачун по комаду ДН15</t>
  </si>
  <si>
    <t>Billing by piece DN15</t>
  </si>
  <si>
    <t>Испорука и инсталација новог радијаторског навијка у одговарајућој димензији. Навијци са предвиђени са предподешавањем. Навијци су подешени на позиције према постојећим навијцима / вентилима</t>
  </si>
  <si>
    <t>Delivery and installation of new radiator  lockshield  in appropriate dimension. Lockshields are equipped with preadjustment. Lockshields are adjusted to positions equivalet to original valves/lockshields</t>
  </si>
  <si>
    <t>6.2.1.5</t>
  </si>
  <si>
    <t>Delivery and installation of new radiator valve in appropriate dimension. Radiator valves are equipped with manual heads.</t>
  </si>
  <si>
    <t>6.2.1.4</t>
  </si>
  <si>
    <t>6.2.1.9</t>
  </si>
  <si>
    <t>Billing by radiator</t>
  </si>
  <si>
    <t>6.2.1.8</t>
  </si>
  <si>
    <t>Billing by connection</t>
  </si>
  <si>
    <t>Обрачун по радијатору</t>
  </si>
  <si>
    <t>6.3.3</t>
  </si>
  <si>
    <t>Billing by radiator position</t>
  </si>
  <si>
    <t>Изолација радијатора чији вентили нису у функцији методом ледених чепова. Смрзавње цевовода се врши фреонским апаратом.</t>
  </si>
  <si>
    <t>Isolation of radiator by means of plug freezing. Using electric pipe freezing  with refrigreration cycle.</t>
  </si>
  <si>
    <t>6.3.2</t>
  </si>
  <si>
    <t>Обрачун по позицији пражњења</t>
  </si>
  <si>
    <t>Billing by section of piping being drained</t>
  </si>
  <si>
    <t>Cloasing off and draining of radiator section. All water from interior installation is to be collected for propper disposal.</t>
  </si>
  <si>
    <t>6.3.1</t>
  </si>
  <si>
    <t>total price</t>
  </si>
  <si>
    <t>unit price</t>
  </si>
  <si>
    <t>qty</t>
  </si>
  <si>
    <t>unit</t>
  </si>
  <si>
    <t>Измене радијаторског грејања</t>
  </si>
  <si>
    <t>Radiator modification</t>
  </si>
  <si>
    <t>кол.
Qty</t>
  </si>
  <si>
    <t>Јед.
Unit</t>
  </si>
  <si>
    <t>бр.
No.</t>
  </si>
  <si>
    <t>Section/Секција:  6.HVAC / Машинске инсталације грејања</t>
  </si>
  <si>
    <t>Accessibility - Zgrada Opštine, Prokuplje
Приступачност - Зграда Општине, Прокупље</t>
  </si>
  <si>
    <t>CIVIL WORKS / ГРАЂЕВИНСКИ РАДОВИ</t>
  </si>
  <si>
    <t>ELECTRICAL WORKS / ЕЛЕКТРОТЕХНИЧКИ РАДОВИ</t>
  </si>
  <si>
    <t>PLUMBING WORKS / ХИДРОТЕХНИЧКИ РАДОВИ</t>
  </si>
  <si>
    <t>ELEVATORS / ЛИФТОВИ</t>
  </si>
  <si>
    <t>MECHANICAL WORKS / МАШИНСКЕ ИНСТАЛАЦИЈЕ ГРЕЈАЊА</t>
  </si>
  <si>
    <t>А: SUMMARY ARCHITECTURAL WORK / РЕКАПИТУЛАЦИЈА АРХИТЕКТОНСКИ РАДОВИ</t>
  </si>
  <si>
    <t>SUMMARY / РЕКАПИТУЛАЦИЈА</t>
  </si>
  <si>
    <t>ARCHITECTURAL WORKS / АРХИТЕКТОНСКИ РАДОВИ</t>
  </si>
  <si>
    <t xml:space="preserve">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
</t>
  </si>
  <si>
    <t>Све следеће позиције обухватају: сав употребљени материјал са растуром, припремно-завршним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</si>
  <si>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4.3.1.
4.3.2.</t>
  </si>
  <si>
    <t>Procurement, transport and installation of PPR water supply pipes including all necessary fittings, supports, insulation and protection                                     
Calculation per m of length of installed water supply network.</t>
  </si>
  <si>
    <t>Набавка, транспорт и уградња водоводних ППР цеви укључујући сав потребан фитинг и спојни материјал, ослонце, изолацију и заштиту.
Обрачун по метру дужном монтиране водоводне мреже.</t>
  </si>
  <si>
    <t xml:space="preserve">Supply and installation of built-in gate(stop) valves.                       </t>
  </si>
  <si>
    <t>Набавка, транспорт и уградња пропусних вентила.</t>
  </si>
  <si>
    <t>4.3.3.</t>
  </si>
  <si>
    <t xml:space="preserve">Supply and installation of angle ball valves.                              </t>
  </si>
  <si>
    <t>Набавка, транспорт и уградња ЕК вентила.</t>
  </si>
  <si>
    <t>4.5.6.</t>
  </si>
  <si>
    <t>4.3.7.</t>
  </si>
  <si>
    <t>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t>
  </si>
  <si>
    <t>Све следеће позиције обухватају: сав употребљени материјал са растуром, припремно завршни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</si>
  <si>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Procurement, transport and installation of wastewater PPHT pipes including all necessary fittings, supports and protection.
Calculation per m of length of installed sewerage network.</t>
  </si>
  <si>
    <t>Набавка, траснпорт и монтажа ППХТ канализационих цеви укључујући све неопходне фазонске комаде, ослонце и заштиту. 
Обрачун по метру дужном монтиране канализационе мреже.</t>
  </si>
  <si>
    <t>4.4.1.</t>
  </si>
  <si>
    <t>4.4.2.</t>
  </si>
  <si>
    <t xml:space="preserve">Purchase, transport and installation of floor drains. </t>
  </si>
  <si>
    <t xml:space="preserve">Набавка, транспорт и монтажа подног сливника. 
</t>
  </si>
  <si>
    <t>4.5.3.</t>
  </si>
  <si>
    <t xml:space="preserve"> Purchase, transfer and installation of a complete toilet for people with special needs. Calculation per set.</t>
  </si>
  <si>
    <t>Набавка, пренос и монтажа комплетног WЦ-а за особе с посебним потребама.
Обрачун по комплету.</t>
  </si>
  <si>
    <t>4.5.4.</t>
  </si>
  <si>
    <t>Purchase, transfer and installation of a complete washbasin for people with special needs.
Calculation per set.</t>
  </si>
  <si>
    <t>Набавка, пренос и монтажа комплетног умиваоника за особе с посебним потребама.
Обрачун по комплету.</t>
  </si>
  <si>
    <t>4.5.5.</t>
  </si>
  <si>
    <t>4.3.6.</t>
  </si>
  <si>
    <t>4.3.4.</t>
  </si>
  <si>
    <t>4.3.5.</t>
  </si>
  <si>
    <t>4.4.3.</t>
  </si>
  <si>
    <t>Connecting a new installation to an existing water supply system.</t>
  </si>
  <si>
    <t>Connecting a new installation to an existing sewerage system.</t>
  </si>
  <si>
    <t xml:space="preserve">Marking out and measuring off the points for excavation on a terrain, positioning of all structures and all syrvey  work needed for sucessful execution of all works that are part of BoQ.                                                         </t>
  </si>
  <si>
    <t xml:space="preserve">Обележавање преломих тачака за ископе, положаје нових конструкција и сви геодетски радови потребни за успешно извршење свих пројектом предвиђених радова                                                   </t>
  </si>
  <si>
    <t xml:space="preserve">Clearing terrain in working zone from all plants and debris, collecting, loading and transportation of material to landfill, up to 10km distance is included
</t>
  </si>
  <si>
    <t xml:space="preserve">Чишћење зоне обухваћене радовима од шута i растиња, прикупљање у утовар и одвожење шута на депонију удаљену до 10км од градилишта је укључено у цену.                                    </t>
  </si>
  <si>
    <t>Removal of humus from green areas d = 20cm, with collection and disposal within the site yard.</t>
  </si>
  <si>
    <t xml:space="preserve">Машински ископ повершинског  слоја земље II категорије д=20цм са одлагањем у кругу градилишта.                                                 </t>
  </si>
  <si>
    <t>Combined excavation (60% by hand and 40% mechanical) of a layer of soil III category for the construction of elevator foundation disposal within the site yard.</t>
  </si>
  <si>
    <t xml:space="preserve">Комбиновани ископ (60% ручно, 40% машински) слоја земље III  категорије за темељну конструкцију лифта са одлагањем у кругу градилишта. </t>
  </si>
  <si>
    <t>Procurement, transportation, spreading in layers, compacting and fine leveling of gravel under the elevator foundation</t>
  </si>
  <si>
    <t>Набавка, транспорт и насипање са набијањем шљунковитог материјала испод темељне плоче лифта.</t>
  </si>
  <si>
    <t xml:space="preserve">Site transportation, backfilling, spreading and compacting soil around the elevator foundation </t>
  </si>
  <si>
    <t>Насипање са набијањем и нивелацијом тла око темеља и зидова лифта.</t>
  </si>
  <si>
    <t xml:space="preserve"> Loading, transport and unloading of excess soil from excavation at the stock pile within 10km distance to the landfill or any
other place allowed by law determined by the Investor  within 10km                             </t>
  </si>
  <si>
    <t xml:space="preserve">Утовар, транспорт и истовар вишка земље из ископа на депонију удаљену до 10км или неко друго место које одреди Инвеститор. </t>
  </si>
  <si>
    <t xml:space="preserve">Procurement of material, transportation and concreting of a lean concrete layer under elevator construction, concrete C12/15, layer thickness 5cm, under elevator foundation. </t>
  </si>
  <si>
    <t>Nabavka materijala, transport i betoniranje tampon sloja betona ispod temeljne konstrukcije lifta C12/15, d=5 cm.</t>
  </si>
  <si>
    <t>Procurement of material, transportation and concreting of reinforced concrete elevator foundation shaft, concrete C25/30 or exposure factor XF1, XC4, waterproof class V-II.</t>
  </si>
  <si>
    <t>Nabavka materijala, transport i betoniranje AB liftovskog temeljnog šahta,  betonom C25/30 za klasu izloženosti XF1, XC4, klase vodootpornosti V-II.</t>
  </si>
  <si>
    <t>Procurement, transportation, straightening, cleaning, cutting, bending and incorporation of reinforcement bars,  B500B.</t>
  </si>
  <si>
    <t xml:space="preserve">Набавка, транспорт, чишћење, сечење, савијање и уградња арматуре Б500Б у свему према плановима арматуре и спецификацијама. </t>
  </si>
  <si>
    <t xml:space="preserve">Procurement of material, transportation, preparation, workshop manufacturing, corrosion protection, transportation and erection of steel structure for elevator. </t>
  </si>
  <si>
    <t xml:space="preserve">Набавака материјала, транспорт, прирпрема, префабрикација, антикорозивна заштита, транспорт и монтажа челичне конструкције лифта. </t>
  </si>
  <si>
    <t>Затварање и дренажа прикључне гране радијатора. Сва вода из гране која се изолује се прикупља и уклања на прописан начин</t>
  </si>
  <si>
    <t>Removal of subject radiator. Radiator valve and lockshield are disconnected and radiator removed to location specified by supevising engineer.</t>
  </si>
  <si>
    <t>Уклањање радијатора. Радијаторски вентил и навијак се демонтирају, радијатор скида са своје позиције и односи до складишног места одређеног од стране надзора.</t>
  </si>
  <si>
    <t>Modifications of existing radiator connecting pipline - closing off existing connections by welding them shut.</t>
  </si>
  <si>
    <t>Измене на постојећем прикључку радијатора - блиндирање постојећих прикључака заваривањем.</t>
  </si>
  <si>
    <t>Обрачун по радијатору/прикључку</t>
  </si>
  <si>
    <t xml:space="preserve">Modifications of connecting pipline, to provide radiator connection at new position.
</t>
  </si>
  <si>
    <t>Измене на разводној мрежи - израда новог прикључка на измењеној позицији радијатора.</t>
  </si>
  <si>
    <t>Placing of new radiator on new location.</t>
  </si>
  <si>
    <t>Постављање новог радијатора на нову локацију.</t>
  </si>
  <si>
    <t>Обрачун по радијатору месту</t>
  </si>
  <si>
    <t>Cast iron  sectional radiators, including connection pieces and gaskets, model:
Radijator Zrenjanin termik 2 600/160
- nominal heat delivery per section: Qg =157W, at Δtm=60ºC
- connections  A =600 mm
- H x W. x D.= 680 x 160 x 60 mm</t>
  </si>
  <si>
    <t>Челични чланкасти радијатори, укључујући прикључке запртивке и спојнице, модел:
Радијатор Зрењанин термик 2 600/160
- номинално одавање топлоте по чланку: Qг =157W, ат Δтм=60ºC
- прикључци  А =600 мм
- В x Ш. x Д.= 680 x 160 x 60 мм</t>
  </si>
  <si>
    <t>Billing by radiator (12 sections/rad)</t>
  </si>
  <si>
    <t>Обрачун по радијатору (12 ребара/рад)</t>
  </si>
  <si>
    <t>Испорука и инсталација новог радијаторског вентила у одговарајућој димензији. Радијаторски вентили су са ручним погоном.</t>
  </si>
  <si>
    <t>Фарбање цевовода у два премаза основне  и потребном броју премаза завршне. Предвиђене боје морају бити отпорне на радну температуру 120°Ц</t>
  </si>
  <si>
    <t>6.4</t>
  </si>
  <si>
    <t>Укупно измене радијаторског грејања</t>
  </si>
  <si>
    <t>5.1.1</t>
  </si>
  <si>
    <t>TOTAL ARCHITECTURAL WORK / УКУПНО AРХИТЕКТОНСКИ РАДОВИ:</t>
  </si>
  <si>
    <t>Набавка и монтажа знака за обележавање тоалета за инвалиде на улазу у толает за инвалиде у складу са прописом.</t>
  </si>
  <si>
    <t>Supply and installation of accessible toilet sign on the door of an accessible toilet.</t>
  </si>
  <si>
    <t>Набавка и монтажа знака за обележавање лифта на сваком улазу у лифт у складу са прописом.</t>
  </si>
  <si>
    <t>Supply and installation of accessible elevator label at the elevator door at each station.</t>
  </si>
  <si>
    <t>Набавка и монтажа знака за обележавање приступачног објекта у складу са прописом.</t>
  </si>
  <si>
    <t>Supply and installation of accessibility signs at the main entrance to the facility.</t>
  </si>
  <si>
    <t xml:space="preserve">Набавка, транспорт и полагање подова керамичким плочицама на улазу у лифт. </t>
  </si>
  <si>
    <t>Supply, transport and installation of anti-slip floor tiles at the new lift entrance.</t>
  </si>
  <si>
    <t>Набавка, транспорт и монтажа металних облога шпалетне лифтовских врата.</t>
  </si>
  <si>
    <t>Supply, transport and insallation of metal covering at the new lift door jambs.</t>
  </si>
  <si>
    <t xml:space="preserve">Набавка, транспорт и монтажа стакленe фасаде и пратеће опреме за облагање лифтовске конструкције, укључујући опшивку. </t>
  </si>
  <si>
    <r>
      <t xml:space="preserve">Supply, transport and installation of glass cladding, including fittings, accesories, all neccesery equipment and flashing. </t>
    </r>
    <r>
      <rPr>
        <sz val="10"/>
        <color rgb="FFFF0000"/>
        <rFont val="Arial"/>
        <family val="2"/>
      </rPr>
      <t/>
    </r>
  </si>
  <si>
    <t xml:space="preserve">Набавка, транспорт материјала и обрада делова зидова након рушења. </t>
  </si>
  <si>
    <t>Supply, transport and insallation of material for repairing  damages on the wall after demolition.</t>
  </si>
  <si>
    <t>Рушење парапета у зиду од опеке дебљине d=40cm са одвожењем шута.</t>
  </si>
  <si>
    <t xml:space="preserve">Demolition, transport and disposal parapet brickwork wall 40cm thick. </t>
  </si>
  <si>
    <t>Демонтажа прозора димензија 1.2x2.6m са транспортом на депонију.</t>
  </si>
  <si>
    <t xml:space="preserve">Dissmantling,  transport and disposal of existing 1.2x2.6m window and associated frames. </t>
  </si>
  <si>
    <t xml:space="preserve">Набавка материјала, транспорт и бојење полудисперзивном бојом зидова и плафона. </t>
  </si>
  <si>
    <t xml:space="preserve">Walls and ceillings to be painted. </t>
  </si>
  <si>
    <t>Набавка, транспорт и уградња једнокрилних PVC врата која су прилагођена инвалидима. Позицију и димензије проверити у цртежу.</t>
  </si>
  <si>
    <t xml:space="preserve">Supply, delivery and installation of new PVC doors without threshold. Allow for new door to be suitable for disabled operation. Reffer to drawing for position and dimensions of the doors. </t>
  </si>
  <si>
    <t xml:space="preserve">Набавка, транспорт и полагање подова керамичким плочицама на поду тоалета. </t>
  </si>
  <si>
    <t>Floor tilling at the toilet. Allow for supply, delivery and installation of I class anti-slip tiles.</t>
  </si>
  <si>
    <t xml:space="preserve">Набавка, транспорт и облагање зидова керамичким плочицама у тоалету до висине h=2.20m. </t>
  </si>
  <si>
    <t>Wall tilling at the toilet up to the 2.20m hight.  Allow for supply, delivery and installation of I class  tiles.</t>
  </si>
  <si>
    <t>Набавка и транспорт материјала и хидроизолација тоалета.</t>
  </si>
  <si>
    <t xml:space="preserve">Supply and delivery of materials and waterproofing of toilets. </t>
  </si>
  <si>
    <t>Набавка, транспорт и израда цементне кошуљице/ слоја за пад, дебљине d=3-5cm.</t>
  </si>
  <si>
    <t>Supply and delivery of materials and construction of cement liner/ drop layer, 3-5cm thick.</t>
  </si>
  <si>
    <t>Набавка, транспорт материјала и монтажа спуштених плафона израђених од стандардних монолитних гипс-картонских плоча   Висина спуштања h ~ 20цм.</t>
  </si>
  <si>
    <t>Purchase, material transport and mounting of suspended ceilings made of standard monolith  gypsum-coardboards. Suspension height h~20cm.</t>
  </si>
  <si>
    <t xml:space="preserve">Набавка, транспорт и монтажа влагоотпорних гипскартонских плоча за облагање уградног водокотлића и инсталација водовода и канализације. </t>
  </si>
  <si>
    <t>Supply, delivery and installation of plasterboard lining at the units of concealed cisterns and plumbing installations. Provide vapour - resistant plasterboard.</t>
  </si>
  <si>
    <t xml:space="preserve">Уклањање - брање потклобученог навлаженог малтера са плафона и зидова, заједно са завршним премазом (бојење). </t>
  </si>
  <si>
    <t>Removal - picking of the bloated wet plaster from the ceiling and the walls, along with a final coating (coloring)..</t>
  </si>
  <si>
    <t>Обијање постојећих керамичких плочица са зидова у купатилу са  oдвожењем шута на депонију.</t>
  </si>
  <si>
    <t>Demolishing and transport to landfill of existing wall tiles in toilet.</t>
  </si>
  <si>
    <t>Рушење постојећег пода у купатилу и свих слојева подлоге до бетонске конструкције пода, са одвожењем шута на депонију.</t>
  </si>
  <si>
    <t>Demolishing and transport to landfill of existing floor finish elements and of all layers to the RC Slab.</t>
  </si>
  <si>
    <t xml:space="preserve">Пажљиво проширење отвора за врата у зиду од опеке д=25cm </t>
  </si>
  <si>
    <t xml:space="preserve">Careful expansion of the door opening in the brick wall d = 25cm </t>
  </si>
  <si>
    <t>Рушење преградних зидова од опеке d=15cm са одвожењем шута на депонију.</t>
  </si>
  <si>
    <t>Demolishing and transport to landfill of the brickwork wall 15cm thick.</t>
  </si>
  <si>
    <t>Демонтажа врата са штоком ca одвожењем на депонију. Димензије врата до 2.00 m².</t>
  </si>
  <si>
    <t xml:space="preserve">Dissmantling and transport to landfill of the existing internal doors and associated frames, up to 2.00 m² in size.
</t>
  </si>
  <si>
    <t>Прилагођавање улазних врата прописима о приступачности -.све у складу с цртежима и спецификацијама.</t>
  </si>
  <si>
    <t>Adjusting the entrance door to accessibility regulations -all in accordance with drawings and specifications</t>
  </si>
  <si>
    <t>Набавка, транспорт и полагање подова противклизниm керамичким плочицама отпорним на мраз.</t>
  </si>
  <si>
    <t>Floor tilling at the toilet. Provide for supply, delivery and installation of I class anti-slip frost-resistent  tiles.</t>
  </si>
  <si>
    <t>pcs / ком</t>
  </si>
  <si>
    <t xml:space="preserve">Procurement, transportation of materials, production and instalation of  steel tubular handrails Ø40/3mm  h=700-900 mm </t>
  </si>
  <si>
    <t>Набавка, израда, транспорт и монтажа ограда, од челичних цеви Ø40/3мм h=700-900 мм .</t>
  </si>
  <si>
    <t xml:space="preserve">Unit Rate (RSD) / Цена по јединици мере (RSD)  </t>
  </si>
  <si>
    <t xml:space="preserve">Amount (RSD) / Укупно (RSD)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</si>
</sst>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0;[Red]0.00"/>
    <numFmt numFmtId="165" formatCode="0.0"/>
    <numFmt numFmtId="166" formatCode="#,##0.0"/>
    <numFmt numFmtId="167" formatCode="_-* #,##0.00\ _D_i_n_-;\-* #,##0.00\ _D_i_n_-;_-* &quot;-&quot;??\ _D_i_n_-;_-@_-"/>
    <numFmt numFmtId="168" formatCode="00"/>
    <numFmt numFmtId="169" formatCode="&quot;M&quot;\.0"/>
    <numFmt numFmtId="170" formatCode="#.##"/>
    <numFmt numFmtId="171" formatCode="_(* #,##0_);_(* \(#,##0\);_(* &quot;-&quot;??_);_(@_)"/>
  </numFmts>
  <fonts count="41">
    <font>
      <sz val="11"/>
      <color theme="1"/>
      <name val="Calibri"/>
      <family val="2"/>
      <charset val="238"/>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name val="Arial"/>
      <family val="2"/>
    </font>
    <font>
      <sz val="11"/>
      <name val="Arial"/>
      <family val="2"/>
    </font>
    <font>
      <sz val="12"/>
      <color rgb="FF006100"/>
      <name val="Times New Roman"/>
      <family val="2"/>
      <charset val="238"/>
    </font>
    <font>
      <sz val="10"/>
      <name val="Helv"/>
    </font>
    <font>
      <b/>
      <sz val="11"/>
      <color theme="1"/>
      <name val="Arial"/>
      <family val="2"/>
      <charset val="238"/>
    </font>
    <font>
      <b/>
      <sz val="11"/>
      <name val="Arial"/>
      <family val="2"/>
      <charset val="238"/>
    </font>
    <font>
      <sz val="11"/>
      <name val="Calibri"/>
      <family val="2"/>
    </font>
    <font>
      <b/>
      <sz val="11"/>
      <color theme="1"/>
      <name val="Calibri"/>
      <family val="2"/>
      <charset val="238"/>
      <scheme val="minor"/>
    </font>
    <font>
      <b/>
      <sz val="11"/>
      <color theme="1"/>
      <name val="Arial"/>
      <family val="2"/>
    </font>
    <font>
      <b/>
      <sz val="11"/>
      <name val="Calibri"/>
      <family val="2"/>
      <charset val="238"/>
      <scheme val="minor"/>
    </font>
    <font>
      <vertAlign val="superscript"/>
      <sz val="10"/>
      <name val="Arial"/>
      <family val="2"/>
    </font>
    <font>
      <b/>
      <sz val="18"/>
      <name val="Arial"/>
      <family val="2"/>
      <charset val="204"/>
    </font>
    <font>
      <b/>
      <sz val="16"/>
      <name val="Arial"/>
      <family val="2"/>
      <charset val="204"/>
    </font>
    <font>
      <sz val="16"/>
      <name val="Arial"/>
      <family val="2"/>
    </font>
    <font>
      <b/>
      <sz val="14"/>
      <name val="Arial"/>
      <family val="2"/>
      <charset val="204"/>
    </font>
    <font>
      <sz val="10"/>
      <name val="Arial"/>
      <family val="2"/>
      <charset val="204"/>
    </font>
    <font>
      <b/>
      <sz val="11"/>
      <name val="Arial"/>
      <family val="2"/>
      <charset val="204"/>
    </font>
    <font>
      <b/>
      <sz val="11"/>
      <name val="MAC C Swiss"/>
      <family val="2"/>
    </font>
    <font>
      <sz val="12"/>
      <name val="Times New Roman"/>
      <family val="1"/>
    </font>
    <font>
      <sz val="11"/>
      <color theme="1"/>
      <name val="Calibri"/>
      <family val="2"/>
      <charset val="238"/>
      <scheme val="minor"/>
    </font>
    <font>
      <sz val="11"/>
      <color theme="1"/>
      <name val="Arial"/>
      <family val="2"/>
      <charset val="238"/>
    </font>
    <font>
      <sz val="10"/>
      <color rgb="FFFF0000"/>
      <name val="Arial"/>
      <family val="2"/>
    </font>
    <font>
      <sz val="11"/>
      <color theme="1"/>
      <name val="Arial"/>
      <family val="2"/>
    </font>
    <font>
      <sz val="10"/>
      <name val="Arial"/>
      <family val="2"/>
      <charset val="238"/>
    </font>
    <font>
      <sz val="10"/>
      <color theme="1"/>
      <name val="Arial"/>
      <family val="2"/>
    </font>
    <font>
      <sz val="11"/>
      <color rgb="FFFF0000"/>
      <name val="Calibri"/>
      <family val="2"/>
      <charset val="238"/>
      <scheme val="minor"/>
    </font>
    <font>
      <sz val="10"/>
      <color rgb="FFFF0000"/>
      <name val="Arial"/>
      <family val="2"/>
      <charset val="238"/>
    </font>
    <font>
      <b/>
      <sz val="10"/>
      <color theme="1"/>
      <name val="Arial"/>
      <family val="2"/>
    </font>
    <font>
      <b/>
      <sz val="11"/>
      <color rgb="FFFF0000"/>
      <name val="Arial"/>
      <family val="2"/>
    </font>
    <font>
      <sz val="11"/>
      <name val="Arial"/>
      <family val="2"/>
      <charset val="204"/>
    </font>
    <font>
      <b/>
      <sz val="10"/>
      <color rgb="FFFF0000"/>
      <name val="Arial"/>
      <family val="2"/>
    </font>
    <font>
      <sz val="14"/>
      <color theme="1"/>
      <name val="Arial"/>
      <family val="2"/>
    </font>
    <font>
      <b/>
      <sz val="14"/>
      <name val="Arial"/>
      <family val="2"/>
    </font>
    <font>
      <sz val="12"/>
      <color theme="1"/>
      <name val="Calibri"/>
      <family val="2"/>
      <charset val="238"/>
      <scheme val="minor"/>
    </font>
    <font>
      <b/>
      <sz val="12"/>
      <name val="Arial"/>
      <family val="2"/>
      <charset val="204"/>
    </font>
    <font>
      <sz val="11"/>
      <name val="Arial Narrow"/>
      <family val="2"/>
      <charset val="238"/>
    </font>
  </fonts>
  <fills count="8">
    <fill>
      <patternFill patternType="none"/>
    </fill>
    <fill>
      <patternFill patternType="gray125"/>
    </fill>
    <fill>
      <patternFill patternType="solid">
        <fgColor rgb="FFC6EFCE"/>
      </patternFill>
    </fill>
    <fill>
      <patternFill patternType="solid">
        <fgColor indexed="13"/>
        <bgColor indexed="64"/>
      </patternFill>
    </fill>
    <fill>
      <patternFill patternType="solid">
        <fgColor rgb="FF00B0F0"/>
        <bgColor indexed="64"/>
      </patternFill>
    </fill>
    <fill>
      <patternFill patternType="solid">
        <fgColor indexed="42"/>
        <bgColor indexed="64"/>
      </patternFill>
    </fill>
    <fill>
      <patternFill patternType="solid">
        <fgColor indexed="9"/>
        <bgColor indexed="8"/>
      </patternFill>
    </fill>
    <fill>
      <patternFill patternType="solid">
        <fgColor indexed="9"/>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8"/>
      </left>
      <right style="thin">
        <color indexed="8"/>
      </right>
      <top/>
      <bottom/>
      <diagonal/>
    </border>
    <border>
      <left style="thin">
        <color indexed="64"/>
      </left>
      <right style="thin">
        <color indexed="64"/>
      </right>
      <top style="double">
        <color indexed="64"/>
      </top>
      <bottom/>
      <diagonal/>
    </border>
  </borders>
  <cellStyleXfs count="21">
    <xf numFmtId="0" fontId="0" fillId="0" borderId="0"/>
    <xf numFmtId="0" fontId="3" fillId="0" borderId="0"/>
    <xf numFmtId="0" fontId="3" fillId="0" borderId="0"/>
    <xf numFmtId="0" fontId="3" fillId="0" borderId="0"/>
    <xf numFmtId="0" fontId="3" fillId="0" borderId="0"/>
    <xf numFmtId="0" fontId="3" fillId="0" borderId="0"/>
    <xf numFmtId="0" fontId="7" fillId="2" borderId="0" applyNumberFormat="0" applyBorder="0" applyAlignment="0" applyProtection="0"/>
    <xf numFmtId="0" fontId="8" fillId="0" borderId="0"/>
    <xf numFmtId="0" fontId="20" fillId="0" borderId="0"/>
    <xf numFmtId="0" fontId="23" fillId="0" borderId="0"/>
    <xf numFmtId="0" fontId="24" fillId="0" borderId="0"/>
    <xf numFmtId="0" fontId="2" fillId="0" borderId="0"/>
    <xf numFmtId="0" fontId="6" fillId="0" borderId="0"/>
    <xf numFmtId="0" fontId="24" fillId="0" borderId="0"/>
    <xf numFmtId="0" fontId="25" fillId="0" borderId="0"/>
    <xf numFmtId="0" fontId="23" fillId="0" borderId="0"/>
    <xf numFmtId="0" fontId="24" fillId="0" borderId="0"/>
    <xf numFmtId="43" fontId="3" fillId="0" borderId="0" applyFont="0" applyFill="0" applyBorder="0" applyAlignment="0" applyProtection="0"/>
    <xf numFmtId="0" fontId="1" fillId="0" borderId="0"/>
    <xf numFmtId="0" fontId="34" fillId="0" borderId="0"/>
    <xf numFmtId="0" fontId="20" fillId="0" borderId="0"/>
  </cellStyleXfs>
  <cellXfs count="589">
    <xf numFmtId="0" fontId="0" fillId="0" borderId="0" xfId="0"/>
    <xf numFmtId="0" fontId="4" fillId="0" borderId="0" xfId="0" applyFont="1" applyBorder="1" applyAlignment="1">
      <alignment horizontal="right"/>
    </xf>
    <xf numFmtId="164" fontId="3" fillId="0" borderId="1" xfId="0" applyNumberFormat="1" applyFont="1" applyBorder="1" applyAlignment="1">
      <alignment horizontal="center" wrapText="1"/>
    </xf>
    <xf numFmtId="4" fontId="3" fillId="0" borderId="1" xfId="0" applyNumberFormat="1" applyFont="1" applyBorder="1"/>
    <xf numFmtId="0" fontId="3" fillId="0" borderId="1" xfId="0" applyFont="1" applyBorder="1" applyAlignment="1">
      <alignment horizontal="center" vertical="top" wrapText="1"/>
    </xf>
    <xf numFmtId="0" fontId="6" fillId="0" borderId="0" xfId="0" applyFont="1"/>
    <xf numFmtId="4" fontId="5" fillId="0" borderId="0" xfId="0" applyNumberFormat="1" applyFont="1" applyBorder="1" applyAlignment="1"/>
    <xf numFmtId="4" fontId="6" fillId="0" borderId="0" xfId="0" applyNumberFormat="1" applyFont="1"/>
    <xf numFmtId="4" fontId="4" fillId="0" borderId="0" xfId="0" applyNumberFormat="1" applyFont="1" applyBorder="1" applyAlignment="1">
      <alignment horizontal="right"/>
    </xf>
    <xf numFmtId="4" fontId="0" fillId="0" borderId="0" xfId="0" applyNumberFormat="1"/>
    <xf numFmtId="4" fontId="3" fillId="0" borderId="1" xfId="0" applyNumberFormat="1" applyFont="1" applyBorder="1" applyAlignment="1">
      <alignment wrapText="1"/>
    </xf>
    <xf numFmtId="0" fontId="3" fillId="0" borderId="4" xfId="0" applyNumberFormat="1" applyFont="1" applyBorder="1"/>
    <xf numFmtId="0" fontId="6" fillId="0" borderId="0" xfId="0" applyFont="1" applyAlignment="1">
      <alignment horizontal="center"/>
    </xf>
    <xf numFmtId="0" fontId="11" fillId="0" borderId="1" xfId="1" applyFont="1" applyBorder="1" applyAlignment="1">
      <alignment horizontal="center" vertical="center"/>
    </xf>
    <xf numFmtId="0" fontId="0" fillId="0" borderId="0" xfId="0" applyAlignment="1">
      <alignment horizontal="center"/>
    </xf>
    <xf numFmtId="0" fontId="5" fillId="0" borderId="1" xfId="0" applyFont="1" applyBorder="1" applyAlignment="1">
      <alignment horizontal="center" vertical="center" wrapText="1"/>
    </xf>
    <xf numFmtId="0" fontId="6" fillId="0" borderId="0" xfId="0" applyFont="1" applyBorder="1" applyAlignment="1">
      <alignment horizontal="center"/>
    </xf>
    <xf numFmtId="0" fontId="3" fillId="0" borderId="1" xfId="0" applyFont="1" applyBorder="1" applyAlignment="1">
      <alignment horizontal="center"/>
    </xf>
    <xf numFmtId="0" fontId="4" fillId="0" borderId="0" xfId="0" applyFont="1" applyBorder="1" applyAlignment="1">
      <alignment horizontal="center"/>
    </xf>
    <xf numFmtId="0" fontId="3" fillId="0" borderId="1" xfId="0" applyFont="1" applyBorder="1" applyAlignment="1">
      <alignment horizontal="justify" vertical="top" wrapText="1"/>
    </xf>
    <xf numFmtId="4" fontId="3" fillId="0" borderId="1" xfId="1" applyNumberFormat="1" applyFont="1" applyBorder="1" applyAlignment="1" applyProtection="1">
      <alignment horizontal="right"/>
      <protection locked="0"/>
    </xf>
    <xf numFmtId="4" fontId="3" fillId="0" borderId="1" xfId="0" applyNumberFormat="1" applyFont="1" applyBorder="1" applyProtection="1">
      <protection locked="0"/>
    </xf>
    <xf numFmtId="0" fontId="3" fillId="0" borderId="2" xfId="0" applyFont="1" applyBorder="1" applyAlignment="1">
      <alignment horizontal="justify" vertical="top" wrapText="1"/>
    </xf>
    <xf numFmtId="0" fontId="9" fillId="0" borderId="2" xfId="0" applyFont="1" applyBorder="1" applyAlignment="1">
      <alignment horizontal="center"/>
    </xf>
    <xf numFmtId="0" fontId="12" fillId="0" borderId="3" xfId="0" applyFont="1" applyBorder="1" applyAlignment="1">
      <alignment horizontal="center" vertical="center"/>
    </xf>
    <xf numFmtId="0" fontId="3" fillId="0" borderId="9" xfId="0" applyFont="1" applyBorder="1" applyAlignment="1">
      <alignment horizontal="center" vertical="top" wrapText="1"/>
    </xf>
    <xf numFmtId="0" fontId="3" fillId="0" borderId="5" xfId="0" applyFont="1" applyBorder="1" applyAlignment="1">
      <alignment horizontal="justify" vertical="top" wrapText="1"/>
    </xf>
    <xf numFmtId="4" fontId="3" fillId="0" borderId="9" xfId="1" applyNumberFormat="1" applyFont="1" applyBorder="1" applyAlignment="1" applyProtection="1">
      <alignment horizontal="right"/>
      <protection locked="0"/>
    </xf>
    <xf numFmtId="4" fontId="3" fillId="0" borderId="9" xfId="0" applyNumberFormat="1" applyFont="1" applyBorder="1"/>
    <xf numFmtId="0" fontId="14" fillId="0" borderId="3" xfId="0" applyFont="1" applyBorder="1" applyAlignment="1">
      <alignment horizontal="center"/>
    </xf>
    <xf numFmtId="0" fontId="3" fillId="0" borderId="10" xfId="0" applyFont="1" applyBorder="1" applyAlignment="1">
      <alignment horizontal="center" vertical="top" wrapText="1"/>
    </xf>
    <xf numFmtId="0" fontId="3" fillId="0" borderId="13" xfId="0" applyFont="1" applyBorder="1" applyAlignment="1">
      <alignment horizontal="center" vertical="top" wrapText="1"/>
    </xf>
    <xf numFmtId="0" fontId="3" fillId="0" borderId="4" xfId="0" applyFont="1" applyBorder="1" applyAlignment="1">
      <alignment horizontal="justify" vertical="top" wrapText="1"/>
    </xf>
    <xf numFmtId="0" fontId="13" fillId="0" borderId="2" xfId="0" applyFont="1" applyBorder="1" applyAlignment="1">
      <alignment horizontal="center"/>
    </xf>
    <xf numFmtId="0" fontId="13" fillId="0" borderId="4" xfId="0" applyFont="1" applyBorder="1" applyAlignment="1">
      <alignment horizontal="center"/>
    </xf>
    <xf numFmtId="0" fontId="9" fillId="0" borderId="3" xfId="0" applyFont="1" applyBorder="1" applyAlignment="1">
      <alignment horizontal="center"/>
    </xf>
    <xf numFmtId="0" fontId="10" fillId="0" borderId="0" xfId="0" applyFont="1" applyBorder="1" applyAlignment="1">
      <alignment horizontal="center"/>
    </xf>
    <xf numFmtId="0" fontId="5" fillId="0" borderId="0" xfId="0" applyFont="1" applyBorder="1" applyAlignment="1">
      <alignment horizontal="right" wrapText="1"/>
    </xf>
    <xf numFmtId="0" fontId="3" fillId="0" borderId="6" xfId="0" applyFont="1" applyBorder="1" applyAlignment="1">
      <alignment horizontal="justify" vertical="top" wrapText="1"/>
    </xf>
    <xf numFmtId="4" fontId="3" fillId="0" borderId="13" xfId="1" applyNumberFormat="1" applyFont="1" applyBorder="1" applyAlignment="1" applyProtection="1">
      <alignment horizontal="right"/>
      <protection locked="0"/>
    </xf>
    <xf numFmtId="4" fontId="3" fillId="0" borderId="13" xfId="0" applyNumberFormat="1" applyFont="1" applyBorder="1"/>
    <xf numFmtId="4" fontId="3" fillId="0" borderId="10" xfId="1" applyNumberFormat="1" applyFont="1" applyBorder="1" applyAlignment="1" applyProtection="1">
      <alignment horizontal="right"/>
      <protection locked="0"/>
    </xf>
    <xf numFmtId="4" fontId="3" fillId="0" borderId="13" xfId="0" applyNumberFormat="1" applyFont="1" applyBorder="1" applyProtection="1">
      <protection locked="0"/>
    </xf>
    <xf numFmtId="0" fontId="3" fillId="0" borderId="5" xfId="0" applyFont="1" applyBorder="1" applyAlignment="1">
      <alignment horizontal="center" vertical="top" wrapText="1"/>
    </xf>
    <xf numFmtId="0" fontId="3" fillId="0" borderId="16" xfId="0" applyFont="1" applyBorder="1" applyAlignment="1">
      <alignment horizontal="center" vertical="top" wrapText="1"/>
    </xf>
    <xf numFmtId="164" fontId="3" fillId="0" borderId="13" xfId="0" applyNumberFormat="1" applyFont="1" applyBorder="1" applyAlignment="1">
      <alignment horizontal="center" wrapText="1"/>
    </xf>
    <xf numFmtId="0" fontId="3" fillId="0" borderId="8" xfId="0" applyNumberFormat="1" applyFont="1" applyBorder="1"/>
    <xf numFmtId="0" fontId="3" fillId="0" borderId="9" xfId="0" applyFont="1" applyBorder="1" applyAlignment="1">
      <alignment horizontal="justify" vertical="top" wrapText="1"/>
    </xf>
    <xf numFmtId="4" fontId="3" fillId="0" borderId="17" xfId="1" applyNumberFormat="1" applyFont="1" applyBorder="1" applyAlignment="1" applyProtection="1">
      <alignment horizontal="right"/>
      <protection locked="0"/>
    </xf>
    <xf numFmtId="0" fontId="3" fillId="0" borderId="17" xfId="0" applyFont="1" applyBorder="1" applyAlignment="1">
      <alignment horizontal="left" vertical="top" wrapText="1"/>
    </xf>
    <xf numFmtId="0" fontId="3" fillId="0" borderId="13" xfId="0" applyNumberFormat="1" applyFont="1" applyBorder="1"/>
    <xf numFmtId="4" fontId="3" fillId="0" borderId="13" xfId="0" applyNumberFormat="1" applyFont="1" applyBorder="1" applyAlignment="1">
      <alignment wrapText="1"/>
    </xf>
    <xf numFmtId="4" fontId="3" fillId="0" borderId="10" xfId="0" applyNumberFormat="1" applyFont="1" applyBorder="1" applyAlignment="1">
      <alignment wrapText="1"/>
    </xf>
    <xf numFmtId="4" fontId="3" fillId="0" borderId="12" xfId="0" applyNumberFormat="1" applyFont="1" applyBorder="1" applyAlignment="1">
      <alignment wrapText="1"/>
    </xf>
    <xf numFmtId="0" fontId="10" fillId="0" borderId="1" xfId="0" applyFont="1" applyBorder="1" applyAlignment="1">
      <alignment horizontal="center" vertical="center"/>
    </xf>
    <xf numFmtId="164" fontId="3" fillId="0" borderId="17" xfId="0" applyNumberFormat="1" applyFont="1" applyBorder="1" applyAlignment="1">
      <alignment horizontal="center" wrapText="1"/>
    </xf>
    <xf numFmtId="0" fontId="10" fillId="0" borderId="2" xfId="0" applyFont="1" applyBorder="1" applyAlignment="1">
      <alignment horizontal="center"/>
    </xf>
    <xf numFmtId="0" fontId="21" fillId="0" borderId="1" xfId="8" applyFont="1" applyBorder="1" applyAlignment="1">
      <alignment horizontal="center" vertical="center" wrapText="1"/>
    </xf>
    <xf numFmtId="0" fontId="5" fillId="0" borderId="1" xfId="8" applyFont="1" applyBorder="1" applyAlignment="1">
      <alignment horizontal="center" vertical="center" wrapText="1"/>
    </xf>
    <xf numFmtId="4" fontId="5" fillId="0" borderId="1" xfId="8" applyNumberFormat="1" applyFont="1" applyBorder="1" applyAlignment="1">
      <alignment horizontal="center" vertical="center" wrapText="1"/>
    </xf>
    <xf numFmtId="0" fontId="3" fillId="0" borderId="2" xfId="0" applyFont="1" applyBorder="1" applyAlignment="1">
      <alignment horizontal="left" vertical="top" wrapText="1"/>
    </xf>
    <xf numFmtId="0" fontId="0" fillId="0" borderId="5" xfId="0" applyBorder="1" applyAlignment="1">
      <alignment horizontal="center"/>
    </xf>
    <xf numFmtId="0" fontId="0" fillId="0" borderId="6" xfId="0" applyBorder="1" applyAlignment="1">
      <alignment horizontal="center"/>
    </xf>
    <xf numFmtId="0" fontId="0" fillId="0" borderId="6" xfId="0" applyBorder="1"/>
    <xf numFmtId="4" fontId="0" fillId="0" borderId="6" xfId="0" applyNumberFormat="1" applyBorder="1"/>
    <xf numFmtId="4" fontId="0" fillId="0" borderId="7" xfId="0" applyNumberFormat="1" applyBorder="1"/>
    <xf numFmtId="0" fontId="0" fillId="0" borderId="12" xfId="0" applyBorder="1"/>
    <xf numFmtId="0" fontId="0" fillId="0" borderId="0" xfId="0" applyBorder="1"/>
    <xf numFmtId="2" fontId="3" fillId="0" borderId="9" xfId="0" applyNumberFormat="1" applyFont="1" applyBorder="1" applyAlignment="1">
      <alignment horizontal="center" vertical="top" wrapText="1"/>
    </xf>
    <xf numFmtId="3" fontId="0" fillId="0" borderId="0" xfId="0" applyNumberFormat="1"/>
    <xf numFmtId="0" fontId="9" fillId="0" borderId="2" xfId="0" applyFont="1" applyBorder="1" applyAlignment="1">
      <alignment horizontal="center" vertical="center"/>
    </xf>
    <xf numFmtId="4" fontId="10" fillId="0" borderId="5" xfId="0" applyNumberFormat="1" applyFont="1" applyBorder="1" applyAlignment="1">
      <alignment horizontal="right" vertical="center"/>
    </xf>
    <xf numFmtId="4" fontId="10" fillId="0" borderId="7" xfId="0" applyNumberFormat="1" applyFont="1" applyBorder="1" applyAlignment="1">
      <alignment horizontal="right" vertical="center"/>
    </xf>
    <xf numFmtId="4" fontId="5" fillId="0" borderId="18" xfId="0" applyNumberFormat="1" applyFont="1" applyBorder="1" applyAlignment="1">
      <alignment horizontal="right" vertical="center"/>
    </xf>
    <xf numFmtId="0" fontId="24" fillId="0" borderId="0" xfId="10"/>
    <xf numFmtId="4" fontId="24" fillId="0" borderId="0" xfId="10" applyNumberFormat="1"/>
    <xf numFmtId="0" fontId="24" fillId="0" borderId="0" xfId="10" applyAlignment="1">
      <alignment horizontal="center"/>
    </xf>
    <xf numFmtId="0" fontId="6" fillId="0" borderId="0" xfId="10" applyFont="1" applyAlignment="1">
      <alignment horizontal="center"/>
    </xf>
    <xf numFmtId="0" fontId="5" fillId="0" borderId="0" xfId="10" applyFont="1" applyAlignment="1">
      <alignment horizontal="right" wrapText="1"/>
    </xf>
    <xf numFmtId="0" fontId="10" fillId="0" borderId="1" xfId="10" applyFont="1" applyBorder="1" applyAlignment="1">
      <alignment horizontal="center" vertical="center"/>
    </xf>
    <xf numFmtId="0" fontId="10" fillId="0" borderId="0" xfId="10" applyFont="1" applyAlignment="1">
      <alignment horizontal="center"/>
    </xf>
    <xf numFmtId="4" fontId="6" fillId="0" borderId="0" xfId="10" applyNumberFormat="1" applyFont="1"/>
    <xf numFmtId="0" fontId="6" fillId="0" borderId="0" xfId="10" applyFont="1"/>
    <xf numFmtId="4" fontId="5" fillId="0" borderId="0" xfId="10" applyNumberFormat="1" applyFont="1"/>
    <xf numFmtId="4" fontId="4" fillId="0" borderId="0" xfId="10" applyNumberFormat="1" applyFont="1" applyAlignment="1">
      <alignment horizontal="right"/>
    </xf>
    <xf numFmtId="0" fontId="4" fillId="0" borderId="0" xfId="10" applyFont="1" applyAlignment="1">
      <alignment horizontal="right"/>
    </xf>
    <xf numFmtId="0" fontId="4" fillId="0" borderId="0" xfId="10" applyFont="1" applyAlignment="1">
      <alignment horizontal="center"/>
    </xf>
    <xf numFmtId="4" fontId="5" fillId="0" borderId="0" xfId="10" applyNumberFormat="1" applyFont="1" applyFill="1"/>
    <xf numFmtId="4" fontId="4" fillId="0" borderId="0" xfId="10" applyNumberFormat="1" applyFont="1" applyFill="1" applyAlignment="1">
      <alignment horizontal="right"/>
    </xf>
    <xf numFmtId="0" fontId="4" fillId="0" borderId="0" xfId="10" applyFont="1" applyFill="1" applyAlignment="1">
      <alignment horizontal="right"/>
    </xf>
    <xf numFmtId="0" fontId="4" fillId="0" borderId="0" xfId="10" applyFont="1" applyFill="1" applyAlignment="1">
      <alignment horizontal="center"/>
    </xf>
    <xf numFmtId="4" fontId="3" fillId="0" borderId="1" xfId="10" applyNumberFormat="1" applyFont="1" applyBorder="1"/>
    <xf numFmtId="4" fontId="3" fillId="0" borderId="1" xfId="1" applyNumberFormat="1" applyBorder="1" applyAlignment="1" applyProtection="1">
      <alignment horizontal="right"/>
      <protection locked="0"/>
    </xf>
    <xf numFmtId="0" fontId="3" fillId="0" borderId="1" xfId="10" applyFont="1" applyBorder="1" applyAlignment="1">
      <alignment horizontal="center"/>
    </xf>
    <xf numFmtId="0" fontId="3" fillId="0" borderId="1" xfId="10" applyFont="1" applyBorder="1" applyAlignment="1">
      <alignment horizontal="justify" vertical="top" wrapText="1"/>
    </xf>
    <xf numFmtId="0" fontId="3" fillId="0" borderId="1" xfId="10" applyFont="1" applyFill="1" applyBorder="1" applyAlignment="1">
      <alignment horizontal="center" vertical="top" wrapText="1"/>
    </xf>
    <xf numFmtId="0" fontId="12" fillId="0" borderId="3" xfId="10" applyFont="1" applyFill="1" applyBorder="1" applyAlignment="1">
      <alignment horizontal="center" vertical="center"/>
    </xf>
    <xf numFmtId="0" fontId="9" fillId="0" borderId="2" xfId="10" applyFont="1" applyFill="1" applyBorder="1" applyAlignment="1">
      <alignment horizontal="center" vertical="center"/>
    </xf>
    <xf numFmtId="4" fontId="3" fillId="0" borderId="1" xfId="10" applyNumberFormat="1" applyFont="1" applyFill="1" applyBorder="1"/>
    <xf numFmtId="4" fontId="4" fillId="0" borderId="1" xfId="10" applyNumberFormat="1" applyFont="1" applyFill="1" applyBorder="1" applyAlignment="1">
      <alignment horizontal="right"/>
    </xf>
    <xf numFmtId="4" fontId="3" fillId="0" borderId="1" xfId="10" applyNumberFormat="1" applyFont="1" applyFill="1" applyBorder="1" applyAlignment="1">
      <alignment horizontal="right"/>
    </xf>
    <xf numFmtId="0" fontId="3" fillId="0" borderId="1" xfId="10" applyFont="1" applyFill="1" applyBorder="1" applyAlignment="1">
      <alignment horizontal="center"/>
    </xf>
    <xf numFmtId="0" fontId="3" fillId="0" borderId="1" xfId="10" applyFont="1" applyFill="1" applyBorder="1" applyAlignment="1">
      <alignment horizontal="justify" vertical="top" wrapText="1"/>
    </xf>
    <xf numFmtId="0" fontId="12" fillId="0" borderId="1" xfId="10" applyFont="1" applyFill="1" applyBorder="1" applyAlignment="1">
      <alignment horizontal="center" vertical="center"/>
    </xf>
    <xf numFmtId="0" fontId="9" fillId="0" borderId="1" xfId="10" applyFont="1" applyFill="1" applyBorder="1" applyAlignment="1">
      <alignment horizontal="center" vertical="center"/>
    </xf>
    <xf numFmtId="4" fontId="3" fillId="0" borderId="1" xfId="1" applyNumberFormat="1" applyFill="1" applyBorder="1" applyAlignment="1" applyProtection="1">
      <alignment horizontal="right"/>
      <protection locked="0"/>
    </xf>
    <xf numFmtId="0" fontId="3" fillId="0" borderId="9" xfId="10" applyFont="1" applyFill="1" applyBorder="1" applyAlignment="1">
      <alignment horizontal="center" vertical="top" wrapText="1"/>
    </xf>
    <xf numFmtId="0" fontId="3" fillId="0" borderId="1" xfId="10" applyFont="1" applyFill="1" applyBorder="1" applyAlignment="1">
      <alignment horizontal="left" vertical="top" wrapText="1"/>
    </xf>
    <xf numFmtId="4" fontId="3" fillId="0" borderId="10" xfId="1" applyNumberFormat="1" applyFill="1" applyBorder="1" applyAlignment="1" applyProtection="1">
      <alignment horizontal="right"/>
      <protection locked="0"/>
    </xf>
    <xf numFmtId="4" fontId="3" fillId="0" borderId="10" xfId="10" applyNumberFormat="1" applyFont="1" applyFill="1" applyBorder="1"/>
    <xf numFmtId="0" fontId="3" fillId="0" borderId="10" xfId="10" applyFont="1" applyFill="1" applyBorder="1" applyAlignment="1">
      <alignment horizontal="center"/>
    </xf>
    <xf numFmtId="0" fontId="3" fillId="0" borderId="10" xfId="10" applyFont="1" applyFill="1" applyBorder="1" applyAlignment="1">
      <alignment horizontal="justify" vertical="top" wrapText="1"/>
    </xf>
    <xf numFmtId="0" fontId="3" fillId="0" borderId="9" xfId="10" applyFont="1" applyFill="1" applyBorder="1" applyAlignment="1">
      <alignment horizontal="justify" vertical="top" wrapText="1"/>
    </xf>
    <xf numFmtId="4" fontId="3" fillId="0" borderId="0" xfId="10" applyNumberFormat="1" applyFont="1" applyFill="1" applyBorder="1"/>
    <xf numFmtId="4" fontId="3" fillId="0" borderId="0" xfId="1" applyNumberFormat="1" applyFill="1" applyBorder="1" applyAlignment="1" applyProtection="1">
      <alignment horizontal="right"/>
      <protection locked="0"/>
    </xf>
    <xf numFmtId="0" fontId="3" fillId="0" borderId="0" xfId="10" applyFont="1" applyFill="1" applyBorder="1" applyAlignment="1">
      <alignment horizontal="center"/>
    </xf>
    <xf numFmtId="0" fontId="3" fillId="0" borderId="0" xfId="10" applyFont="1" applyFill="1" applyBorder="1" applyAlignment="1">
      <alignment horizontal="justify" vertical="top" wrapText="1"/>
    </xf>
    <xf numFmtId="0" fontId="3" fillId="0" borderId="0" xfId="10" applyFont="1" applyFill="1" applyBorder="1" applyAlignment="1">
      <alignment horizontal="center" vertical="top" wrapText="1"/>
    </xf>
    <xf numFmtId="4" fontId="4" fillId="0" borderId="0" xfId="10" applyNumberFormat="1" applyFont="1" applyFill="1" applyBorder="1"/>
    <xf numFmtId="164" fontId="3" fillId="0" borderId="1" xfId="10" applyNumberFormat="1" applyFont="1" applyFill="1" applyBorder="1" applyAlignment="1">
      <alignment horizontal="center" wrapText="1"/>
    </xf>
    <xf numFmtId="0" fontId="12" fillId="0" borderId="3" xfId="10" applyFont="1" applyBorder="1" applyAlignment="1">
      <alignment horizontal="center" vertical="center"/>
    </xf>
    <xf numFmtId="0" fontId="9" fillId="0" borderId="2" xfId="10" applyFont="1" applyBorder="1" applyAlignment="1">
      <alignment horizontal="center" vertical="center"/>
    </xf>
    <xf numFmtId="0" fontId="24" fillId="0" borderId="12" xfId="10" applyBorder="1"/>
    <xf numFmtId="4" fontId="24" fillId="0" borderId="7" xfId="10" applyNumberFormat="1" applyBorder="1"/>
    <xf numFmtId="4" fontId="24" fillId="0" borderId="6" xfId="10" applyNumberFormat="1" applyBorder="1"/>
    <xf numFmtId="0" fontId="24" fillId="0" borderId="6" xfId="10" applyBorder="1"/>
    <xf numFmtId="0" fontId="24" fillId="0" borderId="6" xfId="10" applyBorder="1" applyAlignment="1">
      <alignment horizontal="center"/>
    </xf>
    <xf numFmtId="0" fontId="24" fillId="0" borderId="5" xfId="10" applyBorder="1" applyAlignment="1">
      <alignment horizontal="center"/>
    </xf>
    <xf numFmtId="4" fontId="27" fillId="0" borderId="0" xfId="0" applyNumberFormat="1" applyFont="1"/>
    <xf numFmtId="0" fontId="5" fillId="0" borderId="1" xfId="0" applyFont="1" applyFill="1" applyBorder="1" applyAlignment="1">
      <alignment wrapText="1"/>
    </xf>
    <xf numFmtId="0" fontId="5" fillId="0" borderId="4" xfId="0" applyFont="1" applyFill="1" applyBorder="1" applyAlignment="1">
      <alignment wrapText="1"/>
    </xf>
    <xf numFmtId="0" fontId="5" fillId="0" borderId="2" xfId="0" applyFont="1" applyFill="1" applyBorder="1" applyAlignment="1">
      <alignment wrapText="1"/>
    </xf>
    <xf numFmtId="0" fontId="28" fillId="0" borderId="1" xfId="0" applyFont="1" applyBorder="1" applyAlignment="1">
      <alignment horizontal="center"/>
    </xf>
    <xf numFmtId="0" fontId="3" fillId="0" borderId="4" xfId="0" applyFont="1" applyBorder="1" applyAlignment="1">
      <alignment horizontal="center" vertical="top" wrapText="1"/>
    </xf>
    <xf numFmtId="0" fontId="3" fillId="0" borderId="2" xfId="0" applyFont="1" applyBorder="1" applyAlignment="1">
      <alignment horizontal="center" vertical="top" wrapText="1"/>
    </xf>
    <xf numFmtId="0" fontId="28" fillId="0" borderId="0" xfId="0" applyFont="1"/>
    <xf numFmtId="0" fontId="3" fillId="0" borderId="11" xfId="0" applyFont="1" applyBorder="1"/>
    <xf numFmtId="4" fontId="3" fillId="0" borderId="0" xfId="0" applyNumberFormat="1" applyFont="1" applyFill="1" applyBorder="1" applyAlignment="1">
      <alignment horizontal="right"/>
    </xf>
    <xf numFmtId="0" fontId="28" fillId="0" borderId="0" xfId="0" applyFont="1" applyBorder="1" applyAlignment="1">
      <alignment horizontal="center"/>
    </xf>
    <xf numFmtId="0" fontId="28" fillId="0" borderId="0" xfId="0" quotePrefix="1" applyFont="1" applyBorder="1" applyAlignment="1">
      <alignment horizontal="left" vertical="top" wrapText="1"/>
    </xf>
    <xf numFmtId="0" fontId="28" fillId="0" borderId="1" xfId="0" quotePrefix="1" applyFont="1" applyBorder="1" applyAlignment="1">
      <alignment horizontal="left" vertical="top" wrapText="1"/>
    </xf>
    <xf numFmtId="49" fontId="4" fillId="0" borderId="0" xfId="0" applyNumberFormat="1" applyFont="1" applyBorder="1" applyAlignment="1">
      <alignment horizontal="center" vertical="top"/>
    </xf>
    <xf numFmtId="49" fontId="28" fillId="0" borderId="1" xfId="0" applyNumberFormat="1" applyFont="1" applyBorder="1" applyAlignment="1">
      <alignment horizontal="center" vertical="top"/>
    </xf>
    <xf numFmtId="4" fontId="3" fillId="0" borderId="3" xfId="0" applyNumberFormat="1" applyFont="1" applyBorder="1"/>
    <xf numFmtId="4" fontId="3" fillId="0" borderId="4" xfId="1" applyNumberFormat="1" applyFont="1" applyBorder="1" applyAlignment="1" applyProtection="1">
      <alignment horizontal="right"/>
      <protection locked="0"/>
    </xf>
    <xf numFmtId="4" fontId="3" fillId="0" borderId="4" xfId="0" applyNumberFormat="1" applyFont="1" applyBorder="1"/>
    <xf numFmtId="0" fontId="3" fillId="0" borderId="4" xfId="0" applyFont="1" applyBorder="1" applyAlignment="1">
      <alignment horizontal="center"/>
    </xf>
    <xf numFmtId="0" fontId="3" fillId="0" borderId="3" xfId="0" applyFont="1" applyBorder="1" applyAlignment="1">
      <alignment horizontal="center" vertical="top" wrapText="1"/>
    </xf>
    <xf numFmtId="0" fontId="3" fillId="0" borderId="12" xfId="0" applyFont="1" applyBorder="1" applyAlignment="1">
      <alignment horizontal="center" vertical="top" wrapText="1"/>
    </xf>
    <xf numFmtId="0" fontId="28" fillId="0" borderId="12" xfId="0" quotePrefix="1" applyFont="1" applyBorder="1" applyAlignment="1">
      <alignment horizontal="left" vertical="top" wrapText="1"/>
    </xf>
    <xf numFmtId="49" fontId="4" fillId="0" borderId="3" xfId="0" applyNumberFormat="1" applyFont="1" applyBorder="1" applyAlignment="1">
      <alignment horizontal="center" vertical="top"/>
    </xf>
    <xf numFmtId="0" fontId="3" fillId="0" borderId="8" xfId="0" applyFont="1" applyBorder="1" applyAlignment="1">
      <alignment horizontal="justify" vertical="top" wrapText="1"/>
    </xf>
    <xf numFmtId="0" fontId="28" fillId="0" borderId="3" xfId="0" quotePrefix="1" applyFont="1" applyBorder="1" applyAlignment="1">
      <alignment horizontal="left" vertical="top" wrapText="1"/>
    </xf>
    <xf numFmtId="49" fontId="4" fillId="0" borderId="7" xfId="0" applyNumberFormat="1" applyFont="1" applyBorder="1" applyAlignment="1">
      <alignment horizontal="center" vertical="top"/>
    </xf>
    <xf numFmtId="4" fontId="3" fillId="0" borderId="1" xfId="0" applyNumberFormat="1" applyFont="1" applyFill="1" applyBorder="1" applyAlignment="1">
      <alignment horizontal="right"/>
    </xf>
    <xf numFmtId="4" fontId="29" fillId="0" borderId="1" xfId="0" applyNumberFormat="1" applyFont="1" applyBorder="1"/>
    <xf numFmtId="49" fontId="28" fillId="0" borderId="2" xfId="0" applyNumberFormat="1" applyFont="1" applyBorder="1" applyAlignment="1">
      <alignment horizontal="center" vertical="top"/>
    </xf>
    <xf numFmtId="0" fontId="4" fillId="0" borderId="1" xfId="0" applyFont="1" applyBorder="1" applyAlignment="1">
      <alignment horizontal="center" vertical="top" wrapText="1"/>
    </xf>
    <xf numFmtId="0" fontId="28" fillId="0" borderId="2" xfId="0" quotePrefix="1" applyFont="1" applyBorder="1" applyAlignment="1">
      <alignment horizontal="left" vertical="top" wrapText="1"/>
    </xf>
    <xf numFmtId="0" fontId="28" fillId="0" borderId="1" xfId="0" applyFont="1" applyFill="1" applyBorder="1" applyAlignment="1">
      <alignment horizontal="center"/>
    </xf>
    <xf numFmtId="0" fontId="0" fillId="0" borderId="0" xfId="0" applyFill="1"/>
    <xf numFmtId="0" fontId="28" fillId="0" borderId="2" xfId="1" applyFont="1" applyFill="1" applyBorder="1" applyAlignment="1">
      <alignment horizontal="justify" vertical="top" wrapText="1"/>
    </xf>
    <xf numFmtId="49" fontId="4" fillId="0" borderId="12" xfId="0" applyNumberFormat="1" applyFont="1" applyBorder="1" applyAlignment="1">
      <alignment horizontal="center" vertical="top"/>
    </xf>
    <xf numFmtId="0" fontId="28" fillId="0" borderId="4" xfId="0" applyFont="1" applyBorder="1" applyAlignment="1">
      <alignment horizontal="center"/>
    </xf>
    <xf numFmtId="0" fontId="3" fillId="0" borderId="12" xfId="0" applyFont="1" applyBorder="1" applyAlignment="1">
      <alignment horizontal="justify" vertical="top" wrapText="1"/>
    </xf>
    <xf numFmtId="0" fontId="3" fillId="0" borderId="1" xfId="0" applyFont="1" applyBorder="1" applyAlignment="1">
      <alignment horizontal="left" vertical="top" wrapText="1"/>
    </xf>
    <xf numFmtId="0" fontId="28" fillId="0" borderId="3" xfId="1" quotePrefix="1" applyFont="1" applyBorder="1" applyAlignment="1">
      <alignment horizontal="justify" vertical="top" wrapText="1"/>
    </xf>
    <xf numFmtId="0" fontId="3" fillId="0" borderId="11" xfId="0" applyFont="1" applyBorder="1" applyAlignment="1">
      <alignment horizontal="center" vertical="top" wrapText="1"/>
    </xf>
    <xf numFmtId="0" fontId="3" fillId="0" borderId="6" xfId="0" applyFont="1" applyBorder="1" applyAlignment="1">
      <alignment horizontal="center" vertical="top" wrapText="1"/>
    </xf>
    <xf numFmtId="0" fontId="28" fillId="0" borderId="13" xfId="0" quotePrefix="1" applyFont="1" applyBorder="1" applyAlignment="1">
      <alignment horizontal="left" vertical="top" wrapText="1"/>
    </xf>
    <xf numFmtId="0" fontId="5" fillId="0" borderId="3" xfId="0" applyFont="1" applyFill="1" applyBorder="1" applyAlignment="1">
      <alignment wrapText="1"/>
    </xf>
    <xf numFmtId="2" fontId="5" fillId="0" borderId="1" xfId="0" applyNumberFormat="1" applyFont="1" applyFill="1" applyBorder="1" applyAlignment="1">
      <alignment wrapText="1"/>
    </xf>
    <xf numFmtId="0" fontId="5" fillId="0" borderId="1" xfId="0" applyFont="1" applyFill="1" applyBorder="1" applyAlignment="1">
      <alignment horizontal="center" wrapText="1"/>
    </xf>
    <xf numFmtId="0" fontId="5" fillId="0" borderId="2" xfId="0" applyFont="1" applyFill="1" applyBorder="1" applyAlignment="1">
      <alignment horizontal="center" wrapText="1"/>
    </xf>
    <xf numFmtId="4" fontId="26" fillId="0" borderId="3" xfId="0" applyNumberFormat="1" applyFont="1" applyFill="1" applyBorder="1" applyAlignment="1">
      <alignment horizontal="right"/>
    </xf>
    <xf numFmtId="4" fontId="3" fillId="0" borderId="8" xfId="0" applyNumberFormat="1" applyFont="1" applyFill="1" applyBorder="1" applyAlignment="1">
      <alignment horizontal="right"/>
    </xf>
    <xf numFmtId="4" fontId="3" fillId="0" borderId="13" xfId="0" applyNumberFormat="1" applyFont="1" applyFill="1" applyBorder="1" applyAlignment="1">
      <alignment horizontal="right"/>
    </xf>
    <xf numFmtId="4" fontId="3" fillId="0" borderId="4" xfId="0" applyNumberFormat="1" applyFont="1" applyFill="1" applyBorder="1" applyAlignment="1">
      <alignment horizontal="right"/>
    </xf>
    <xf numFmtId="0" fontId="30" fillId="0" borderId="0" xfId="0" applyFont="1"/>
    <xf numFmtId="49" fontId="28" fillId="0" borderId="16" xfId="0" applyNumberFormat="1" applyFont="1" applyBorder="1" applyAlignment="1">
      <alignment horizontal="center" vertical="top"/>
    </xf>
    <xf numFmtId="4" fontId="28" fillId="0" borderId="1" xfId="0" applyNumberFormat="1" applyFont="1" applyFill="1" applyBorder="1" applyAlignment="1">
      <alignment horizontal="right"/>
    </xf>
    <xf numFmtId="0" fontId="26" fillId="0" borderId="4" xfId="0" applyFont="1" applyBorder="1" applyAlignment="1">
      <alignment horizontal="justify" vertical="top" wrapText="1"/>
    </xf>
    <xf numFmtId="0" fontId="26" fillId="0" borderId="4" xfId="0" applyFont="1" applyBorder="1" applyAlignment="1">
      <alignment horizontal="center" vertical="top" wrapText="1"/>
    </xf>
    <xf numFmtId="0" fontId="26" fillId="0" borderId="2" xfId="0" applyFont="1" applyBorder="1" applyAlignment="1">
      <alignment horizontal="center" vertical="top" wrapText="1"/>
    </xf>
    <xf numFmtId="4" fontId="3" fillId="0" borderId="0" xfId="0" applyNumberFormat="1" applyFont="1"/>
    <xf numFmtId="0" fontId="3" fillId="0" borderId="3" xfId="0" applyFont="1" applyBorder="1"/>
    <xf numFmtId="0" fontId="28" fillId="0" borderId="4" xfId="0" quotePrefix="1" applyFont="1" applyBorder="1" applyAlignment="1">
      <alignment horizontal="left" vertical="top" wrapText="1"/>
    </xf>
    <xf numFmtId="4" fontId="29" fillId="0" borderId="4" xfId="0" applyNumberFormat="1" applyFont="1" applyBorder="1"/>
    <xf numFmtId="0" fontId="3" fillId="0" borderId="4" xfId="0" applyFont="1" applyBorder="1" applyAlignment="1">
      <alignment vertical="top" wrapText="1"/>
    </xf>
    <xf numFmtId="4" fontId="29" fillId="0" borderId="0" xfId="0" applyNumberFormat="1" applyFont="1"/>
    <xf numFmtId="0" fontId="31" fillId="0" borderId="0" xfId="0" applyFont="1"/>
    <xf numFmtId="0" fontId="26" fillId="0" borderId="12" xfId="0" applyFont="1" applyBorder="1"/>
    <xf numFmtId="4" fontId="26" fillId="0" borderId="8" xfId="0" applyNumberFormat="1" applyFont="1" applyFill="1" applyBorder="1" applyAlignment="1">
      <alignment horizontal="right"/>
    </xf>
    <xf numFmtId="0" fontId="31" fillId="0" borderId="0" xfId="0" applyFont="1" applyBorder="1" applyAlignment="1">
      <alignment horizontal="center"/>
    </xf>
    <xf numFmtId="0" fontId="31" fillId="0" borderId="17" xfId="0" applyFont="1" applyBorder="1" applyAlignment="1">
      <alignment horizontal="left" vertical="top" wrapText="1"/>
    </xf>
    <xf numFmtId="0" fontId="31" fillId="0" borderId="13" xfId="0" quotePrefix="1" applyFont="1" applyBorder="1" applyAlignment="1">
      <alignment horizontal="left" vertical="top" wrapText="1"/>
    </xf>
    <xf numFmtId="49" fontId="31" fillId="0" borderId="0" xfId="0" applyNumberFormat="1" applyFont="1" applyBorder="1" applyAlignment="1">
      <alignment horizontal="center" vertical="top"/>
    </xf>
    <xf numFmtId="49" fontId="31" fillId="0" borderId="13" xfId="0" applyNumberFormat="1" applyFont="1" applyBorder="1" applyAlignment="1">
      <alignment horizontal="center" vertical="top"/>
    </xf>
    <xf numFmtId="0" fontId="28" fillId="0" borderId="16" xfId="0" quotePrefix="1" applyFont="1" applyBorder="1" applyAlignment="1">
      <alignment horizontal="left" vertical="top" wrapText="1"/>
    </xf>
    <xf numFmtId="0" fontId="28" fillId="0" borderId="10" xfId="0" quotePrefix="1" applyFont="1" applyBorder="1" applyAlignment="1">
      <alignment horizontal="left" vertical="top" wrapText="1"/>
    </xf>
    <xf numFmtId="49" fontId="28" fillId="0" borderId="0" xfId="0" applyNumberFormat="1" applyFont="1" applyBorder="1" applyAlignment="1">
      <alignment horizontal="center" vertical="top"/>
    </xf>
    <xf numFmtId="49" fontId="28" fillId="0" borderId="10" xfId="0" applyNumberFormat="1" applyFont="1" applyBorder="1" applyAlignment="1">
      <alignment horizontal="center" vertical="top"/>
    </xf>
    <xf numFmtId="0" fontId="28" fillId="0" borderId="16" xfId="0" applyFont="1" applyBorder="1" applyAlignment="1">
      <alignment horizontal="left" vertical="top" wrapText="1"/>
    </xf>
    <xf numFmtId="0" fontId="28" fillId="0" borderId="10" xfId="0" applyFont="1" applyBorder="1" applyAlignment="1">
      <alignment horizontal="left" vertical="top" wrapText="1"/>
    </xf>
    <xf numFmtId="0" fontId="28" fillId="0" borderId="5" xfId="0" applyFont="1" applyBorder="1" applyAlignment="1">
      <alignment horizontal="left" vertical="top" wrapText="1"/>
    </xf>
    <xf numFmtId="0" fontId="28" fillId="0" borderId="9" xfId="0" applyFont="1" applyBorder="1" applyAlignment="1">
      <alignment horizontal="left" vertical="top" wrapText="1"/>
    </xf>
    <xf numFmtId="49" fontId="28" fillId="0" borderId="9" xfId="0" applyNumberFormat="1" applyFont="1" applyBorder="1" applyAlignment="1">
      <alignment horizontal="center" vertical="top"/>
    </xf>
    <xf numFmtId="0" fontId="3" fillId="0" borderId="4" xfId="0" applyFont="1" applyBorder="1" applyAlignment="1">
      <alignment horizontal="left" vertical="top" wrapText="1"/>
    </xf>
    <xf numFmtId="0" fontId="5" fillId="0" borderId="4" xfId="0" applyFont="1" applyFill="1" applyBorder="1" applyAlignment="1">
      <alignment horizontal="center" wrapText="1"/>
    </xf>
    <xf numFmtId="4" fontId="5" fillId="0" borderId="1" xfId="0" applyNumberFormat="1" applyFont="1" applyBorder="1" applyAlignment="1"/>
    <xf numFmtId="4" fontId="4" fillId="0" borderId="1" xfId="0" applyNumberFormat="1" applyFont="1" applyBorder="1" applyAlignment="1">
      <alignment horizontal="right"/>
    </xf>
    <xf numFmtId="0" fontId="4" fillId="0" borderId="1" xfId="0" applyFont="1" applyBorder="1" applyAlignment="1">
      <alignment horizontal="right"/>
    </xf>
    <xf numFmtId="0" fontId="4" fillId="4" borderId="1" xfId="0" applyFont="1" applyFill="1" applyBorder="1" applyAlignment="1">
      <alignment horizontal="left" vertical="top" wrapText="1"/>
    </xf>
    <xf numFmtId="0" fontId="4" fillId="0" borderId="1" xfId="0" applyFont="1" applyBorder="1" applyAlignment="1">
      <alignment horizontal="center"/>
    </xf>
    <xf numFmtId="0" fontId="27" fillId="0" borderId="0" xfId="0" applyFont="1"/>
    <xf numFmtId="0" fontId="29" fillId="0" borderId="0" xfId="18" applyFont="1"/>
    <xf numFmtId="0" fontId="26" fillId="0" borderId="0" xfId="18" applyFont="1"/>
    <xf numFmtId="0" fontId="4" fillId="0" borderId="0" xfId="12" applyFont="1" applyFill="1" applyBorder="1" applyAlignment="1">
      <alignment vertical="center"/>
    </xf>
    <xf numFmtId="0" fontId="29" fillId="0" borderId="0" xfId="18" applyFont="1" applyAlignment="1"/>
    <xf numFmtId="0" fontId="29" fillId="0" borderId="0" xfId="18" applyFont="1" applyBorder="1"/>
    <xf numFmtId="0" fontId="29" fillId="0" borderId="0" xfId="18" applyFont="1" applyBorder="1" applyAlignment="1">
      <alignment horizontal="left"/>
    </xf>
    <xf numFmtId="0" fontId="3" fillId="0" borderId="0" xfId="12" applyFont="1" applyBorder="1" applyAlignment="1">
      <alignment vertical="center"/>
    </xf>
    <xf numFmtId="0" fontId="3" fillId="0" borderId="0" xfId="12" applyFont="1" applyFill="1" applyBorder="1" applyAlignment="1">
      <alignment horizontal="left" vertical="center" wrapText="1"/>
    </xf>
    <xf numFmtId="49" fontId="3" fillId="0" borderId="0" xfId="12" applyNumberFormat="1" applyFont="1" applyBorder="1" applyAlignment="1">
      <alignment horizontal="left" vertical="center"/>
    </xf>
    <xf numFmtId="0" fontId="3" fillId="0" borderId="0" xfId="12" applyFont="1" applyBorder="1" applyAlignment="1">
      <alignment horizontal="center" vertical="center"/>
    </xf>
    <xf numFmtId="2" fontId="29" fillId="0" borderId="1" xfId="18" applyNumberFormat="1" applyFont="1" applyBorder="1"/>
    <xf numFmtId="165" fontId="29" fillId="0" borderId="1" xfId="18" applyNumberFormat="1" applyFont="1" applyBorder="1"/>
    <xf numFmtId="0" fontId="29" fillId="0" borderId="1" xfId="18" applyFont="1" applyBorder="1" applyAlignment="1">
      <alignment horizontal="center"/>
    </xf>
    <xf numFmtId="49" fontId="3" fillId="0" borderId="1" xfId="12" applyNumberFormat="1" applyFont="1" applyBorder="1" applyAlignment="1">
      <alignment horizontal="center" vertical="top"/>
    </xf>
    <xf numFmtId="0" fontId="3" fillId="0" borderId="1" xfId="12" quotePrefix="1" applyFont="1" applyBorder="1" applyAlignment="1">
      <alignment horizontal="center" vertical="top"/>
    </xf>
    <xf numFmtId="16" fontId="33" fillId="0" borderId="1" xfId="12" applyNumberFormat="1" applyFont="1" applyBorder="1" applyAlignment="1">
      <alignment horizontal="center" vertical="center"/>
    </xf>
    <xf numFmtId="16" fontId="5" fillId="6" borderId="1" xfId="12" quotePrefix="1" applyNumberFormat="1" applyFont="1" applyFill="1" applyBorder="1" applyAlignment="1">
      <alignment horizontal="justify" vertical="top" wrapText="1"/>
    </xf>
    <xf numFmtId="0" fontId="29" fillId="0" borderId="1" xfId="18" applyFont="1" applyBorder="1"/>
    <xf numFmtId="0" fontId="29" fillId="0" borderId="1" xfId="18" applyFont="1" applyBorder="1" applyAlignment="1">
      <alignment horizontal="center" wrapText="1"/>
    </xf>
    <xf numFmtId="2" fontId="29" fillId="0" borderId="1" xfId="18" applyNumberFormat="1" applyFont="1" applyBorder="1" applyAlignment="1">
      <alignment horizontal="right"/>
    </xf>
    <xf numFmtId="165" fontId="29" fillId="0" borderId="1" xfId="18" applyNumberFormat="1" applyFont="1" applyBorder="1" applyAlignment="1">
      <alignment horizontal="right"/>
    </xf>
    <xf numFmtId="0" fontId="29" fillId="0" borderId="1" xfId="18" applyFont="1" applyBorder="1" applyAlignment="1">
      <alignment horizontal="right"/>
    </xf>
    <xf numFmtId="10" fontId="3" fillId="7" borderId="1" xfId="19" quotePrefix="1" applyNumberFormat="1" applyFont="1" applyFill="1" applyBorder="1" applyAlignment="1">
      <alignment horizontal="center" vertical="top" wrapText="1"/>
    </xf>
    <xf numFmtId="49" fontId="26" fillId="0" borderId="0" xfId="12" applyNumberFormat="1" applyFont="1" applyBorder="1" applyAlignment="1">
      <alignment horizontal="center" vertical="center"/>
    </xf>
    <xf numFmtId="10" fontId="3" fillId="6" borderId="0" xfId="12" applyNumberFormat="1" applyFont="1" applyFill="1" applyBorder="1" applyAlignment="1">
      <alignment horizontal="center" vertical="top" wrapText="1"/>
    </xf>
    <xf numFmtId="164" fontId="3" fillId="0" borderId="1" xfId="13" applyNumberFormat="1" applyFont="1" applyFill="1" applyBorder="1" applyAlignment="1">
      <alignment horizontal="center" wrapText="1"/>
    </xf>
    <xf numFmtId="10" fontId="3" fillId="6" borderId="1" xfId="12" quotePrefix="1" applyNumberFormat="1" applyFont="1" applyFill="1" applyBorder="1" applyAlignment="1">
      <alignment horizontal="center" vertical="top" wrapText="1"/>
    </xf>
    <xf numFmtId="0" fontId="4" fillId="0" borderId="8" xfId="12" applyFont="1" applyBorder="1" applyAlignment="1">
      <alignment vertical="top" wrapText="1"/>
    </xf>
    <xf numFmtId="0" fontId="4" fillId="0" borderId="17" xfId="12" applyFont="1" applyBorder="1" applyAlignment="1">
      <alignment vertical="top" wrapText="1"/>
    </xf>
    <xf numFmtId="4" fontId="3" fillId="0" borderId="1" xfId="13" applyNumberFormat="1" applyFont="1" applyFill="1" applyBorder="1" applyAlignment="1">
      <alignment horizontal="right"/>
    </xf>
    <xf numFmtId="166" fontId="3" fillId="0" borderId="1" xfId="1" applyNumberFormat="1" applyFont="1" applyFill="1" applyBorder="1" applyAlignment="1" applyProtection="1">
      <alignment horizontal="right"/>
      <protection locked="0"/>
    </xf>
    <xf numFmtId="0" fontId="3" fillId="0" borderId="4" xfId="13" applyNumberFormat="1" applyFont="1" applyFill="1" applyBorder="1"/>
    <xf numFmtId="0" fontId="26" fillId="0" borderId="1" xfId="13" applyFont="1" applyFill="1" applyBorder="1" applyAlignment="1">
      <alignment horizontal="center" vertical="top" wrapText="1"/>
    </xf>
    <xf numFmtId="0" fontId="3" fillId="0" borderId="1" xfId="13" quotePrefix="1" applyFont="1" applyFill="1" applyBorder="1" applyAlignment="1">
      <alignment horizontal="center" vertical="top" wrapText="1"/>
    </xf>
    <xf numFmtId="0" fontId="3" fillId="0" borderId="1" xfId="12" applyFont="1" applyBorder="1" applyAlignment="1">
      <alignment horizontal="center" vertical="center" wrapText="1"/>
    </xf>
    <xf numFmtId="0" fontId="3" fillId="0" borderId="1" xfId="12" applyFont="1" applyBorder="1" applyAlignment="1">
      <alignment horizontal="left" vertical="center" wrapText="1"/>
    </xf>
    <xf numFmtId="0" fontId="29" fillId="0" borderId="1" xfId="18" applyFont="1" applyBorder="1" applyAlignment="1">
      <alignment wrapText="1"/>
    </xf>
    <xf numFmtId="4" fontId="4" fillId="0" borderId="0" xfId="13" applyNumberFormat="1" applyFont="1" applyBorder="1" applyAlignment="1"/>
    <xf numFmtId="4" fontId="4" fillId="0" borderId="0" xfId="13" applyNumberFormat="1" applyFont="1" applyBorder="1" applyAlignment="1">
      <alignment horizontal="right"/>
    </xf>
    <xf numFmtId="0" fontId="4" fillId="0" borderId="0" xfId="13" applyFont="1" applyBorder="1" applyAlignment="1">
      <alignment horizontal="right"/>
    </xf>
    <xf numFmtId="0" fontId="35" fillId="0" borderId="0" xfId="13" applyFont="1" applyBorder="1" applyAlignment="1">
      <alignment horizontal="center"/>
    </xf>
    <xf numFmtId="0" fontId="4" fillId="0" borderId="0" xfId="13" applyFont="1" applyBorder="1" applyAlignment="1">
      <alignment horizontal="center"/>
    </xf>
    <xf numFmtId="0" fontId="5" fillId="0" borderId="1" xfId="20" applyFont="1" applyBorder="1" applyAlignment="1">
      <alignment horizontal="center" vertical="top" wrapText="1"/>
    </xf>
    <xf numFmtId="4" fontId="5" fillId="0" borderId="1" xfId="20" applyNumberFormat="1" applyFont="1" applyBorder="1" applyAlignment="1">
      <alignment horizontal="center" vertical="top" wrapText="1"/>
    </xf>
    <xf numFmtId="4" fontId="29" fillId="0" borderId="0" xfId="13" applyNumberFormat="1" applyFont="1"/>
    <xf numFmtId="0" fontId="29" fillId="0" borderId="0" xfId="13" applyFont="1"/>
    <xf numFmtId="0" fontId="26" fillId="0" borderId="0" xfId="13" applyFont="1" applyAlignment="1">
      <alignment horizontal="center"/>
    </xf>
    <xf numFmtId="0" fontId="29" fillId="0" borderId="0" xfId="13" applyFont="1" applyAlignment="1">
      <alignment horizontal="center"/>
    </xf>
    <xf numFmtId="0" fontId="3" fillId="0" borderId="0" xfId="1"/>
    <xf numFmtId="0" fontId="3" fillId="0" borderId="0" xfId="1" applyBorder="1"/>
    <xf numFmtId="0" fontId="4" fillId="0" borderId="0" xfId="1" applyFont="1" applyBorder="1"/>
    <xf numFmtId="0" fontId="3" fillId="0" borderId="0" xfId="1" applyFont="1" applyBorder="1"/>
    <xf numFmtId="49" fontId="3" fillId="0" borderId="0" xfId="1" applyNumberFormat="1" applyBorder="1"/>
    <xf numFmtId="0" fontId="6" fillId="0" borderId="0" xfId="0" applyFont="1" applyBorder="1"/>
    <xf numFmtId="0" fontId="3" fillId="0" borderId="0" xfId="0" applyFont="1" applyBorder="1" applyAlignment="1">
      <alignment horizontal="left" vertical="top" wrapText="1"/>
    </xf>
    <xf numFmtId="0" fontId="3" fillId="0" borderId="0" xfId="0" applyFont="1" applyBorder="1" applyAlignment="1">
      <alignment horizontal="justify" vertical="top" wrapText="1"/>
    </xf>
    <xf numFmtId="0" fontId="3" fillId="0" borderId="0" xfId="1" applyFill="1"/>
    <xf numFmtId="49" fontId="4" fillId="0" borderId="0" xfId="1" applyNumberFormat="1" applyFont="1" applyFill="1" applyBorder="1" applyAlignment="1">
      <alignment horizontal="center"/>
    </xf>
    <xf numFmtId="49" fontId="3" fillId="0" borderId="0" xfId="1" applyNumberFormat="1" applyFont="1" applyFill="1" applyBorder="1" applyAlignment="1">
      <alignment horizontal="left" vertical="center" wrapText="1"/>
    </xf>
    <xf numFmtId="49" fontId="4" fillId="0" borderId="0" xfId="1" applyNumberFormat="1" applyFont="1" applyFill="1" applyBorder="1" applyAlignment="1">
      <alignment horizontal="center" vertical="top" wrapText="1"/>
    </xf>
    <xf numFmtId="4" fontId="26" fillId="0" borderId="16" xfId="0" applyNumberFormat="1" applyFont="1" applyBorder="1"/>
    <xf numFmtId="4" fontId="31" fillId="0" borderId="0" xfId="1" applyNumberFormat="1" applyFont="1" applyFill="1" applyBorder="1" applyAlignment="1">
      <alignment horizontal="center"/>
    </xf>
    <xf numFmtId="4" fontId="4" fillId="0" borderId="1" xfId="1" applyNumberFormat="1" applyFont="1" applyFill="1" applyBorder="1" applyAlignment="1">
      <alignment horizontal="center"/>
    </xf>
    <xf numFmtId="4" fontId="4" fillId="0" borderId="4" xfId="1" applyNumberFormat="1" applyFont="1" applyFill="1" applyBorder="1" applyAlignment="1">
      <alignment horizontal="center"/>
    </xf>
    <xf numFmtId="2" fontId="4" fillId="0" borderId="1" xfId="1" applyNumberFormat="1" applyFont="1" applyFill="1" applyBorder="1" applyAlignment="1">
      <alignment horizontal="center"/>
    </xf>
    <xf numFmtId="49" fontId="4" fillId="0" borderId="4" xfId="1" applyNumberFormat="1" applyFont="1" applyFill="1" applyBorder="1" applyAlignment="1">
      <alignment horizontal="center"/>
    </xf>
    <xf numFmtId="0" fontId="0" fillId="0" borderId="4" xfId="0" applyBorder="1"/>
    <xf numFmtId="49" fontId="3" fillId="0" borderId="4" xfId="1" applyNumberFormat="1" applyFont="1" applyFill="1" applyBorder="1" applyAlignment="1">
      <alignment horizontal="left" vertical="center" wrapText="1"/>
    </xf>
    <xf numFmtId="49" fontId="4" fillId="0" borderId="1" xfId="1" applyNumberFormat="1" applyFont="1" applyFill="1" applyBorder="1" applyAlignment="1">
      <alignment horizontal="center" vertical="top" wrapText="1"/>
    </xf>
    <xf numFmtId="49" fontId="4" fillId="0" borderId="2" xfId="1" applyNumberFormat="1" applyFont="1" applyFill="1" applyBorder="1" applyAlignment="1">
      <alignment horizontal="center" vertical="top" wrapText="1"/>
    </xf>
    <xf numFmtId="0" fontId="3" fillId="0" borderId="0" xfId="1" applyFill="1" applyAlignment="1">
      <alignment horizontal="left" vertical="center"/>
    </xf>
    <xf numFmtId="49" fontId="4" fillId="0" borderId="10" xfId="1" applyNumberFormat="1" applyFont="1" applyFill="1" applyBorder="1" applyAlignment="1">
      <alignment horizontal="left" vertical="center"/>
    </xf>
    <xf numFmtId="49" fontId="4" fillId="0" borderId="0" xfId="1" applyNumberFormat="1" applyFont="1" applyFill="1" applyBorder="1" applyAlignment="1">
      <alignment horizontal="left" vertical="center"/>
    </xf>
    <xf numFmtId="49" fontId="3" fillId="0" borderId="8" xfId="1" applyNumberFormat="1" applyFont="1" applyFill="1" applyBorder="1" applyAlignment="1">
      <alignment horizontal="left" vertical="center" wrapText="1"/>
    </xf>
    <xf numFmtId="0" fontId="3" fillId="0" borderId="10" xfId="0" applyFont="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0" borderId="16" xfId="1" applyNumberFormat="1" applyFont="1" applyFill="1" applyBorder="1" applyAlignment="1">
      <alignment horizontal="left" vertical="center" wrapText="1"/>
    </xf>
    <xf numFmtId="0" fontId="3" fillId="0" borderId="9" xfId="0" applyFont="1" applyBorder="1" applyAlignment="1">
      <alignment horizontal="left" vertical="center" wrapText="1"/>
    </xf>
    <xf numFmtId="49" fontId="3" fillId="0" borderId="6" xfId="1" applyNumberFormat="1" applyFont="1" applyFill="1" applyBorder="1" applyAlignment="1">
      <alignment horizontal="left" vertical="center" wrapText="1"/>
    </xf>
    <xf numFmtId="0" fontId="4" fillId="0" borderId="1" xfId="0" applyFont="1" applyBorder="1" applyAlignment="1">
      <alignment horizontal="left" vertical="center" wrapText="1"/>
    </xf>
    <xf numFmtId="49" fontId="4" fillId="0" borderId="4" xfId="1" applyNumberFormat="1" applyFont="1" applyFill="1" applyBorder="1" applyAlignment="1">
      <alignment horizontal="left" vertical="center" wrapText="1"/>
    </xf>
    <xf numFmtId="0" fontId="3" fillId="0" borderId="13" xfId="0" applyFont="1" applyBorder="1" applyAlignment="1">
      <alignment horizontal="left" vertical="center" wrapText="1"/>
    </xf>
    <xf numFmtId="49" fontId="3" fillId="0" borderId="3" xfId="1" applyNumberFormat="1" applyFont="1" applyFill="1" applyBorder="1" applyAlignment="1">
      <alignment horizontal="left" vertical="center" wrapText="1"/>
    </xf>
    <xf numFmtId="49" fontId="4" fillId="0" borderId="5" xfId="1" applyNumberFormat="1" applyFont="1" applyFill="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xf>
    <xf numFmtId="0" fontId="3" fillId="0" borderId="1" xfId="0" applyFont="1" applyBorder="1" applyAlignment="1">
      <alignment horizontal="left" vertical="center"/>
    </xf>
    <xf numFmtId="0" fontId="4" fillId="0" borderId="3" xfId="1" applyFont="1" applyBorder="1" applyAlignment="1">
      <alignment horizontal="left" vertical="center" wrapText="1"/>
    </xf>
    <xf numFmtId="0" fontId="3" fillId="0" borderId="3" xfId="1" applyFont="1" applyBorder="1" applyAlignment="1">
      <alignment horizontal="left" vertical="center" wrapText="1"/>
    </xf>
    <xf numFmtId="0" fontId="3" fillId="0" borderId="1" xfId="0" applyFont="1" applyFill="1" applyBorder="1" applyAlignment="1">
      <alignment horizontal="left" vertical="center" wrapText="1"/>
    </xf>
    <xf numFmtId="49" fontId="4" fillId="0" borderId="9" xfId="1" applyNumberFormat="1" applyFont="1" applyFill="1" applyBorder="1" applyAlignment="1">
      <alignment horizontal="left" vertical="center"/>
    </xf>
    <xf numFmtId="49" fontId="4" fillId="0" borderId="6" xfId="1" applyNumberFormat="1" applyFont="1" applyFill="1" applyBorder="1" applyAlignment="1">
      <alignment horizontal="left" vertical="center"/>
    </xf>
    <xf numFmtId="49" fontId="3" fillId="0" borderId="1" xfId="1" applyNumberFormat="1" applyFont="1" applyFill="1" applyBorder="1" applyAlignment="1">
      <alignment horizontal="left" vertical="center" wrapText="1"/>
    </xf>
    <xf numFmtId="49" fontId="4" fillId="0" borderId="9" xfId="1" applyNumberFormat="1" applyFont="1" applyFill="1" applyBorder="1" applyAlignment="1">
      <alignment horizontal="center" vertical="center" wrapText="1"/>
    </xf>
    <xf numFmtId="0" fontId="0" fillId="0" borderId="0" xfId="0" applyFont="1"/>
    <xf numFmtId="0" fontId="0" fillId="0" borderId="0" xfId="0" applyFont="1" applyBorder="1"/>
    <xf numFmtId="0" fontId="6" fillId="0" borderId="0" xfId="8" applyFont="1" applyBorder="1" applyAlignment="1">
      <alignment horizontal="right" vertical="center" wrapText="1"/>
    </xf>
    <xf numFmtId="4" fontId="6" fillId="0" borderId="16" xfId="8" applyNumberFormat="1" applyFont="1" applyBorder="1" applyAlignment="1">
      <alignment horizontal="center" vertical="center" wrapText="1"/>
    </xf>
    <xf numFmtId="0" fontId="0" fillId="0" borderId="0" xfId="0" applyBorder="1" applyAlignment="1">
      <alignment wrapText="1"/>
    </xf>
    <xf numFmtId="0" fontId="19" fillId="3" borderId="0" xfId="8" applyFont="1" applyFill="1" applyBorder="1" applyAlignment="1">
      <alignment horizontal="left" vertical="center" wrapText="1"/>
    </xf>
    <xf numFmtId="4" fontId="19" fillId="0" borderId="16" xfId="0" applyNumberFormat="1" applyFont="1" applyBorder="1" applyAlignment="1">
      <alignment horizontal="center" vertical="center" wrapText="1"/>
    </xf>
    <xf numFmtId="4" fontId="30" fillId="0" borderId="0" xfId="0" applyNumberFormat="1" applyFont="1"/>
    <xf numFmtId="0" fontId="0" fillId="0" borderId="8" xfId="0" applyBorder="1"/>
    <xf numFmtId="0" fontId="0" fillId="0" borderId="8" xfId="0" applyBorder="1" applyAlignment="1">
      <alignment horizontal="center"/>
    </xf>
    <xf numFmtId="0" fontId="29" fillId="0" borderId="10" xfId="16" applyFont="1" applyBorder="1"/>
    <xf numFmtId="171" fontId="3" fillId="0" borderId="10" xfId="17" applyNumberFormat="1" applyFont="1" applyFill="1" applyBorder="1" applyAlignment="1">
      <alignment horizontal="center" wrapText="1"/>
    </xf>
    <xf numFmtId="0" fontId="4" fillId="0" borderId="1" xfId="8" applyFont="1" applyBorder="1" applyAlignment="1">
      <alignment horizontal="center" vertical="center" wrapText="1"/>
    </xf>
    <xf numFmtId="4" fontId="4" fillId="0" borderId="1" xfId="8" applyNumberFormat="1" applyFont="1" applyBorder="1" applyAlignment="1">
      <alignment horizontal="center" vertical="center" wrapText="1"/>
    </xf>
    <xf numFmtId="0" fontId="4" fillId="0" borderId="13" xfId="12" applyFont="1" applyBorder="1" applyAlignment="1">
      <alignment horizontal="center" vertical="top" wrapText="1"/>
    </xf>
    <xf numFmtId="0" fontId="4" fillId="0" borderId="17" xfId="12" applyFont="1" applyBorder="1" applyAlignment="1">
      <alignment horizontal="center" vertical="top" wrapText="1"/>
    </xf>
    <xf numFmtId="49" fontId="3" fillId="0" borderId="1" xfId="12" applyNumberFormat="1" applyFont="1" applyBorder="1" applyAlignment="1">
      <alignment horizontal="center" vertical="top"/>
    </xf>
    <xf numFmtId="16" fontId="5" fillId="6" borderId="9" xfId="12" quotePrefix="1" applyNumberFormat="1" applyFont="1" applyFill="1" applyBorder="1" applyAlignment="1">
      <alignment horizontal="justify" vertical="top" wrapText="1"/>
    </xf>
    <xf numFmtId="16" fontId="33" fillId="0" borderId="9" xfId="12" applyNumberFormat="1" applyFont="1" applyBorder="1" applyAlignment="1">
      <alignment horizontal="center" vertical="center"/>
    </xf>
    <xf numFmtId="0" fontId="29" fillId="0" borderId="0" xfId="14" applyFont="1" applyAlignment="1" applyProtection="1">
      <alignment horizontal="center" vertical="top"/>
      <protection locked="0"/>
    </xf>
    <xf numFmtId="49" fontId="29" fillId="0" borderId="0" xfId="14" applyNumberFormat="1" applyFont="1" applyAlignment="1" applyProtection="1">
      <alignment horizontal="center" vertical="top"/>
      <protection locked="0"/>
    </xf>
    <xf numFmtId="0" fontId="29" fillId="0" borderId="0" xfId="14" applyFont="1" applyAlignment="1" applyProtection="1">
      <alignment horizontal="left" wrapText="1"/>
      <protection locked="0"/>
    </xf>
    <xf numFmtId="0" fontId="29" fillId="0" borderId="0" xfId="14" applyFont="1" applyProtection="1">
      <protection locked="0"/>
    </xf>
    <xf numFmtId="3" fontId="29" fillId="0" borderId="0" xfId="14" applyNumberFormat="1" applyFont="1" applyProtection="1">
      <protection locked="0"/>
    </xf>
    <xf numFmtId="0" fontId="29" fillId="0" borderId="0" xfId="0" applyFont="1"/>
    <xf numFmtId="0" fontId="3" fillId="0" borderId="16" xfId="14" applyFont="1" applyBorder="1" applyAlignment="1" applyProtection="1">
      <alignment horizontal="center" vertical="top"/>
      <protection locked="0"/>
    </xf>
    <xf numFmtId="49" fontId="3" fillId="0" borderId="0" xfId="14" applyNumberFormat="1" applyFont="1" applyAlignment="1" applyProtection="1">
      <alignment horizontal="center" vertical="top"/>
      <protection locked="0"/>
    </xf>
    <xf numFmtId="0" fontId="3" fillId="0" borderId="0" xfId="14" applyFont="1" applyAlignment="1" applyProtection="1">
      <alignment horizontal="left" wrapText="1"/>
      <protection locked="0"/>
    </xf>
    <xf numFmtId="0" fontId="3" fillId="0" borderId="0" xfId="14" applyFont="1" applyProtection="1">
      <protection locked="0"/>
    </xf>
    <xf numFmtId="3" fontId="3" fillId="0" borderId="11" xfId="14" applyNumberFormat="1" applyFont="1" applyBorder="1" applyProtection="1">
      <protection locked="0"/>
    </xf>
    <xf numFmtId="1" fontId="4" fillId="0" borderId="23" xfId="14" applyNumberFormat="1" applyFont="1" applyBorder="1" applyAlignment="1" applyProtection="1">
      <alignment horizontal="center" vertical="center" wrapText="1"/>
      <protection locked="0"/>
    </xf>
    <xf numFmtId="49" fontId="4" fillId="0" borderId="23" xfId="14" applyNumberFormat="1" applyFont="1" applyBorder="1" applyAlignment="1" applyProtection="1">
      <alignment horizontal="center" vertical="center" wrapText="1"/>
      <protection locked="0"/>
    </xf>
    <xf numFmtId="0" fontId="4" fillId="0" borderId="23" xfId="14" applyFont="1" applyBorder="1" applyAlignment="1" applyProtection="1">
      <alignment horizontal="center" vertical="center" wrapText="1"/>
      <protection locked="0"/>
    </xf>
    <xf numFmtId="0" fontId="3" fillId="0" borderId="23" xfId="14" applyFont="1" applyBorder="1" applyAlignment="1">
      <alignment horizontal="center" vertical="center" wrapText="1"/>
    </xf>
    <xf numFmtId="4" fontId="3" fillId="0" borderId="23" xfId="14" applyNumberFormat="1" applyFont="1" applyBorder="1" applyAlignment="1">
      <alignment horizontal="center" vertical="center" wrapText="1"/>
    </xf>
    <xf numFmtId="3" fontId="3" fillId="0" borderId="23" xfId="14" applyNumberFormat="1" applyFont="1" applyBorder="1" applyAlignment="1">
      <alignment horizontal="center" vertical="center" wrapText="1"/>
    </xf>
    <xf numFmtId="169" fontId="3" fillId="0" borderId="25" xfId="14" applyNumberFormat="1" applyFont="1" applyBorder="1" applyAlignment="1" applyProtection="1">
      <alignment horizontal="center" vertical="top"/>
      <protection locked="0"/>
    </xf>
    <xf numFmtId="49" fontId="3" fillId="0" borderId="25" xfId="14" applyNumberFormat="1" applyFont="1" applyBorder="1" applyAlignment="1" applyProtection="1">
      <alignment horizontal="center" vertical="top"/>
      <protection locked="0"/>
    </xf>
    <xf numFmtId="0" fontId="3" fillId="0" borderId="25" xfId="14" applyFont="1" applyBorder="1" applyAlignment="1" applyProtection="1">
      <alignment horizontal="left" wrapText="1"/>
      <protection locked="0"/>
    </xf>
    <xf numFmtId="0" fontId="3" fillId="0" borderId="25" xfId="14" applyFont="1" applyBorder="1" applyProtection="1">
      <protection locked="0"/>
    </xf>
    <xf numFmtId="4" fontId="3" fillId="0" borderId="25" xfId="14" applyNumberFormat="1" applyFont="1" applyBorder="1" applyProtection="1">
      <protection locked="0"/>
    </xf>
    <xf numFmtId="169" fontId="3" fillId="0" borderId="10" xfId="14" applyNumberFormat="1" applyFont="1" applyBorder="1" applyAlignment="1" applyProtection="1">
      <alignment horizontal="center" vertical="top"/>
      <protection locked="0"/>
    </xf>
    <xf numFmtId="49" fontId="3" fillId="0" borderId="10" xfId="14" applyNumberFormat="1" applyFont="1" applyBorder="1" applyAlignment="1" applyProtection="1">
      <alignment horizontal="center" vertical="top"/>
      <protection locked="0"/>
    </xf>
    <xf numFmtId="1" fontId="3" fillId="0" borderId="10" xfId="14" applyNumberFormat="1" applyFont="1" applyBorder="1" applyAlignment="1">
      <alignment horizontal="left" wrapText="1"/>
    </xf>
    <xf numFmtId="0" fontId="3" fillId="0" borderId="10" xfId="14" applyFont="1" applyBorder="1" applyProtection="1">
      <protection locked="0"/>
    </xf>
    <xf numFmtId="4" fontId="3" fillId="0" borderId="10" xfId="14" applyNumberFormat="1" applyFont="1" applyBorder="1" applyProtection="1">
      <protection locked="0"/>
    </xf>
    <xf numFmtId="169" fontId="3" fillId="0" borderId="10" xfId="9" applyNumberFormat="1" applyFont="1" applyBorder="1" applyAlignment="1">
      <alignment horizontal="center" vertical="top" wrapText="1"/>
    </xf>
    <xf numFmtId="49" fontId="3" fillId="0" borderId="10" xfId="9" applyNumberFormat="1" applyFont="1" applyBorder="1" applyAlignment="1">
      <alignment horizontal="center" vertical="top" wrapText="1"/>
    </xf>
    <xf numFmtId="1" fontId="3" fillId="0" borderId="10" xfId="0" applyNumberFormat="1" applyFont="1" applyBorder="1" applyAlignment="1">
      <alignment vertical="top" wrapText="1"/>
    </xf>
    <xf numFmtId="167" fontId="3" fillId="0" borderId="10" xfId="0" applyNumberFormat="1" applyFont="1" applyBorder="1" applyAlignment="1">
      <alignment horizontal="center" wrapText="1"/>
    </xf>
    <xf numFmtId="3" fontId="3" fillId="0" borderId="10" xfId="0" applyNumberFormat="1" applyFont="1" applyBorder="1" applyAlignment="1">
      <alignment horizontal="center" wrapText="1"/>
    </xf>
    <xf numFmtId="4" fontId="3" fillId="0" borderId="10" xfId="0" applyNumberFormat="1" applyFont="1" applyBorder="1" applyAlignment="1">
      <alignment horizontal="right" wrapText="1"/>
    </xf>
    <xf numFmtId="169" fontId="3" fillId="0" borderId="10" xfId="0" applyNumberFormat="1" applyFont="1" applyBorder="1" applyAlignment="1">
      <alignment horizontal="center" vertical="top" wrapText="1"/>
    </xf>
    <xf numFmtId="49" fontId="3" fillId="0" borderId="10" xfId="0" applyNumberFormat="1" applyFont="1" applyBorder="1" applyAlignment="1">
      <alignment horizontal="center" vertical="top" wrapText="1"/>
    </xf>
    <xf numFmtId="1" fontId="3" fillId="0" borderId="10" xfId="0" applyNumberFormat="1" applyFont="1" applyBorder="1" applyAlignment="1">
      <alignment horizontal="left" vertical="top" wrapText="1"/>
    </xf>
    <xf numFmtId="1" fontId="3" fillId="0" borderId="10" xfId="0" applyNumberFormat="1" applyFont="1" applyBorder="1" applyAlignment="1">
      <alignment horizontal="center" vertical="top" wrapText="1"/>
    </xf>
    <xf numFmtId="49" fontId="3" fillId="0" borderId="24" xfId="0" applyNumberFormat="1" applyFont="1" applyBorder="1" applyAlignment="1">
      <alignment vertical="center" wrapText="1"/>
    </xf>
    <xf numFmtId="166" fontId="3" fillId="0" borderId="10" xfId="0" applyNumberFormat="1" applyFont="1" applyBorder="1" applyAlignment="1">
      <alignment horizontal="center" wrapText="1"/>
    </xf>
    <xf numFmtId="166" fontId="3" fillId="0" borderId="24" xfId="0" applyNumberFormat="1" applyFont="1" applyBorder="1" applyAlignment="1" applyProtection="1">
      <alignment wrapText="1"/>
      <protection locked="0"/>
    </xf>
    <xf numFmtId="2" fontId="3" fillId="0" borderId="0" xfId="0" applyNumberFormat="1" applyFont="1" applyAlignment="1">
      <alignment wrapText="1"/>
    </xf>
    <xf numFmtId="3" fontId="3" fillId="0" borderId="24" xfId="0" applyNumberFormat="1" applyFont="1" applyBorder="1" applyAlignment="1" applyProtection="1">
      <alignment wrapText="1"/>
      <protection locked="0"/>
    </xf>
    <xf numFmtId="3" fontId="3" fillId="0" borderId="10" xfId="0" applyNumberFormat="1" applyFont="1" applyBorder="1" applyAlignment="1">
      <alignment wrapText="1"/>
    </xf>
    <xf numFmtId="0" fontId="3" fillId="0" borderId="10" xfId="9" applyFont="1" applyBorder="1" applyAlignment="1">
      <alignment horizontal="center" vertical="top" wrapText="1"/>
    </xf>
    <xf numFmtId="2" fontId="3" fillId="0" borderId="10" xfId="0" applyNumberFormat="1" applyFont="1" applyBorder="1" applyAlignment="1">
      <alignment horizontal="center" wrapText="1"/>
    </xf>
    <xf numFmtId="3" fontId="3" fillId="0" borderId="10" xfId="0" applyNumberFormat="1" applyFont="1" applyBorder="1" applyAlignment="1" applyProtection="1">
      <alignment wrapText="1"/>
      <protection locked="0"/>
    </xf>
    <xf numFmtId="2" fontId="3" fillId="0" borderId="10" xfId="0" applyNumberFormat="1" applyFont="1" applyBorder="1" applyAlignment="1">
      <alignment wrapText="1"/>
    </xf>
    <xf numFmtId="0" fontId="29" fillId="0" borderId="10" xfId="0" applyFont="1" applyBorder="1"/>
    <xf numFmtId="2" fontId="3" fillId="0" borderId="16" xfId="14" applyNumberFormat="1" applyFont="1" applyBorder="1" applyAlignment="1">
      <alignment horizontal="left" wrapText="1"/>
    </xf>
    <xf numFmtId="165" fontId="3" fillId="0" borderId="10" xfId="0" applyNumberFormat="1" applyFont="1" applyBorder="1" applyAlignment="1">
      <alignment horizontal="center" wrapText="1"/>
    </xf>
    <xf numFmtId="3" fontId="3" fillId="0" borderId="10" xfId="0" applyNumberFormat="1" applyFont="1" applyBorder="1" applyAlignment="1">
      <alignment horizontal="right" wrapText="1"/>
    </xf>
    <xf numFmtId="165" fontId="29" fillId="0" borderId="10" xfId="0" applyNumberFormat="1" applyFont="1" applyBorder="1"/>
    <xf numFmtId="170" fontId="3" fillId="0" borderId="10" xfId="0" applyNumberFormat="1" applyFont="1" applyBorder="1" applyAlignment="1">
      <alignment horizontal="center" wrapText="1"/>
    </xf>
    <xf numFmtId="1" fontId="28" fillId="0" borderId="10" xfId="0" applyNumberFormat="1" applyFont="1" applyBorder="1" applyAlignment="1">
      <alignment vertical="top" wrapText="1"/>
    </xf>
    <xf numFmtId="168" fontId="40" fillId="0" borderId="10" xfId="0" applyNumberFormat="1" applyFont="1" applyBorder="1" applyAlignment="1">
      <alignment horizontal="left" vertical="top"/>
    </xf>
    <xf numFmtId="1" fontId="40" fillId="0" borderId="10" xfId="0" applyNumberFormat="1" applyFont="1" applyBorder="1" applyAlignment="1">
      <alignment horizontal="left" wrapText="1"/>
    </xf>
    <xf numFmtId="1" fontId="4" fillId="0" borderId="23" xfId="15" applyNumberFormat="1" applyFont="1" applyBorder="1" applyAlignment="1">
      <alignment horizontal="center" vertical="center" wrapText="1"/>
    </xf>
    <xf numFmtId="49" fontId="4" fillId="0" borderId="23" xfId="15" applyNumberFormat="1" applyFont="1" applyBorder="1" applyAlignment="1">
      <alignment horizontal="center" vertical="center" wrapText="1"/>
    </xf>
    <xf numFmtId="0" fontId="4" fillId="0" borderId="23" xfId="15" applyFont="1" applyBorder="1" applyAlignment="1">
      <alignment horizontal="left" vertical="center" wrapText="1"/>
    </xf>
    <xf numFmtId="0" fontId="4" fillId="0" borderId="23" xfId="15" applyFont="1" applyBorder="1" applyAlignment="1">
      <alignment horizontal="center" vertical="center" wrapText="1"/>
    </xf>
    <xf numFmtId="4" fontId="4" fillId="0" borderId="23" xfId="15" applyNumberFormat="1" applyFont="1" applyBorder="1" applyAlignment="1">
      <alignment horizontal="right" vertical="center" wrapText="1"/>
    </xf>
    <xf numFmtId="0" fontId="9" fillId="0" borderId="2" xfId="0" applyFont="1" applyBorder="1" applyAlignment="1">
      <alignment horizontal="center" vertical="center"/>
    </xf>
    <xf numFmtId="4" fontId="10" fillId="0" borderId="2" xfId="0" applyNumberFormat="1" applyFont="1" applyBorder="1" applyAlignment="1">
      <alignment horizontal="right" vertical="center"/>
    </xf>
    <xf numFmtId="4" fontId="10" fillId="0" borderId="3" xfId="0" applyNumberFormat="1" applyFont="1" applyBorder="1" applyAlignment="1">
      <alignment horizontal="right" vertical="center"/>
    </xf>
    <xf numFmtId="4" fontId="5" fillId="0" borderId="14" xfId="0" applyNumberFormat="1" applyFont="1" applyBorder="1" applyAlignment="1">
      <alignment horizontal="right" vertical="center"/>
    </xf>
    <xf numFmtId="0" fontId="3" fillId="0" borderId="2" xfId="0" applyFont="1" applyFill="1" applyBorder="1" applyAlignment="1">
      <alignment horizontal="justify" vertical="top" wrapText="1"/>
    </xf>
    <xf numFmtId="0" fontId="3" fillId="0" borderId="1" xfId="0" applyFont="1" applyFill="1" applyBorder="1" applyAlignment="1">
      <alignment horizontal="justify" vertical="top" wrapText="1"/>
    </xf>
    <xf numFmtId="0" fontId="3" fillId="0" borderId="4" xfId="0" applyFont="1" applyFill="1" applyBorder="1" applyAlignment="1">
      <alignment horizontal="justify" vertical="top" wrapText="1"/>
    </xf>
    <xf numFmtId="2" fontId="3" fillId="0" borderId="1" xfId="0" applyNumberFormat="1" applyFont="1" applyBorder="1" applyAlignment="1">
      <alignment horizontal="center" vertical="top" wrapText="1"/>
    </xf>
    <xf numFmtId="4" fontId="5" fillId="0" borderId="2" xfId="1" applyNumberFormat="1" applyFont="1" applyBorder="1" applyAlignment="1"/>
    <xf numFmtId="4" fontId="5" fillId="0" borderId="3" xfId="1" applyNumberFormat="1" applyFont="1" applyBorder="1" applyAlignment="1"/>
    <xf numFmtId="4" fontId="5" fillId="0" borderId="14" xfId="10" applyNumberFormat="1" applyFont="1" applyBorder="1" applyAlignment="1">
      <alignment vertical="center"/>
    </xf>
    <xf numFmtId="4" fontId="26" fillId="0" borderId="0" xfId="10" applyNumberFormat="1" applyFont="1" applyBorder="1"/>
    <xf numFmtId="4" fontId="5" fillId="0" borderId="18" xfId="10" applyNumberFormat="1" applyFont="1" applyBorder="1" applyAlignment="1">
      <alignment vertical="center"/>
    </xf>
    <xf numFmtId="4" fontId="4" fillId="5" borderId="14" xfId="12" applyNumberFormat="1" applyFont="1" applyFill="1" applyBorder="1" applyAlignment="1">
      <alignment vertical="center"/>
    </xf>
    <xf numFmtId="4" fontId="4" fillId="5" borderId="18" xfId="12" applyNumberFormat="1" applyFont="1" applyFill="1" applyBorder="1" applyAlignment="1">
      <alignment vertical="center"/>
    </xf>
    <xf numFmtId="4" fontId="5" fillId="0" borderId="14" xfId="0" applyNumberFormat="1" applyFont="1" applyBorder="1" applyAlignment="1">
      <alignment vertical="center" wrapText="1"/>
    </xf>
    <xf numFmtId="4" fontId="5" fillId="0" borderId="20" xfId="0" applyNumberFormat="1" applyFont="1" applyBorder="1" applyAlignment="1">
      <alignment vertical="center" wrapText="1"/>
    </xf>
    <xf numFmtId="0" fontId="16" fillId="0" borderId="0" xfId="0" applyFont="1" applyBorder="1" applyAlignment="1">
      <alignment horizontal="center" vertical="center" wrapText="1"/>
    </xf>
    <xf numFmtId="0" fontId="16" fillId="0" borderId="0" xfId="0" applyFont="1" applyBorder="1" applyAlignment="1">
      <alignment horizontal="center" vertical="center"/>
    </xf>
    <xf numFmtId="0" fontId="18" fillId="0" borderId="0" xfId="0" applyFont="1" applyBorder="1" applyAlignment="1">
      <alignment horizontal="center" vertical="center" wrapText="1"/>
    </xf>
    <xf numFmtId="0" fontId="17" fillId="0" borderId="0" xfId="0" applyFont="1" applyBorder="1" applyAlignment="1">
      <alignment horizontal="center" vertical="center" wrapText="1"/>
    </xf>
    <xf numFmtId="0" fontId="5" fillId="0" borderId="0" xfId="0" applyFont="1" applyBorder="1" applyAlignment="1">
      <alignment horizontal="right"/>
    </xf>
    <xf numFmtId="4" fontId="5" fillId="0" borderId="0" xfId="0" applyNumberFormat="1" applyFont="1" applyBorder="1" applyAlignment="1">
      <alignment horizontal="right" vertical="center"/>
    </xf>
    <xf numFmtId="4" fontId="19" fillId="0" borderId="13" xfId="0" applyNumberFormat="1" applyFont="1" applyBorder="1" applyAlignment="1">
      <alignment horizontal="center" vertical="center" wrapText="1"/>
    </xf>
    <xf numFmtId="4" fontId="19" fillId="0" borderId="17" xfId="0" applyNumberFormat="1" applyFont="1" applyBorder="1" applyAlignment="1">
      <alignment horizontal="center" vertical="center" wrapText="1"/>
    </xf>
    <xf numFmtId="0" fontId="19" fillId="3" borderId="2" xfId="8" applyFont="1" applyFill="1" applyBorder="1" applyAlignment="1">
      <alignment horizontal="left" vertical="center" wrapText="1"/>
    </xf>
    <xf numFmtId="0" fontId="19" fillId="3" borderId="4" xfId="8" applyFont="1" applyFill="1" applyBorder="1" applyAlignment="1">
      <alignment horizontal="left" vertical="center" wrapText="1"/>
    </xf>
    <xf numFmtId="0" fontId="0" fillId="0" borderId="3" xfId="0" applyBorder="1" applyAlignment="1">
      <alignment wrapText="1"/>
    </xf>
    <xf numFmtId="0" fontId="10" fillId="0" borderId="2" xfId="0" applyFont="1" applyBorder="1" applyAlignment="1">
      <alignment horizontal="left"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3" fillId="0" borderId="14" xfId="0" applyFont="1" applyBorder="1" applyAlignment="1">
      <alignment horizontal="right" vertical="center" wrapText="1"/>
    </xf>
    <xf numFmtId="0" fontId="13" fillId="0" borderId="15" xfId="0" applyFont="1" applyBorder="1" applyAlignment="1">
      <alignment horizontal="right" vertical="center" wrapText="1"/>
    </xf>
    <xf numFmtId="0" fontId="5" fillId="0" borderId="2" xfId="0" applyFont="1" applyFill="1" applyBorder="1" applyAlignment="1">
      <alignment horizontal="left"/>
    </xf>
    <xf numFmtId="0" fontId="5" fillId="0" borderId="4" xfId="0" applyFont="1" applyFill="1" applyBorder="1" applyAlignment="1">
      <alignment horizontal="left"/>
    </xf>
    <xf numFmtId="0" fontId="5" fillId="0" borderId="3" xfId="0" applyFont="1" applyFill="1" applyBorder="1" applyAlignment="1">
      <alignment horizontal="left"/>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Fill="1" applyBorder="1" applyAlignment="1">
      <alignment horizontal="left"/>
    </xf>
    <xf numFmtId="0" fontId="10" fillId="0" borderId="3" xfId="0" applyFont="1" applyFill="1" applyBorder="1" applyAlignment="1">
      <alignment horizontal="left"/>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9" fillId="0" borderId="2" xfId="10" applyFont="1" applyBorder="1" applyAlignment="1">
      <alignment horizontal="center" vertical="center"/>
    </xf>
    <xf numFmtId="0" fontId="9" fillId="0" borderId="4" xfId="10" applyFont="1" applyBorder="1" applyAlignment="1">
      <alignment horizontal="center" vertical="center"/>
    </xf>
    <xf numFmtId="0" fontId="9" fillId="0" borderId="3" xfId="10" applyFont="1" applyBorder="1" applyAlignment="1">
      <alignment horizontal="center" vertical="center"/>
    </xf>
    <xf numFmtId="0" fontId="10" fillId="0" borderId="2" xfId="10" applyFont="1" applyBorder="1" applyAlignment="1">
      <alignment horizontal="left" vertical="center"/>
    </xf>
    <xf numFmtId="0" fontId="10" fillId="0" borderId="4" xfId="10" applyFont="1" applyBorder="1" applyAlignment="1">
      <alignment horizontal="left" vertical="center"/>
    </xf>
    <xf numFmtId="0" fontId="10" fillId="0" borderId="3" xfId="10" applyFont="1" applyBorder="1" applyAlignment="1">
      <alignment horizontal="left" vertical="center"/>
    </xf>
    <xf numFmtId="4" fontId="10" fillId="0" borderId="2" xfId="10" applyNumberFormat="1" applyFont="1" applyBorder="1" applyAlignment="1">
      <alignment horizontal="right" vertical="center"/>
    </xf>
    <xf numFmtId="4" fontId="10" fillId="0" borderId="3" xfId="10" applyNumberFormat="1" applyFont="1" applyBorder="1" applyAlignment="1">
      <alignment horizontal="right" vertical="center"/>
    </xf>
    <xf numFmtId="4" fontId="19" fillId="0" borderId="13" xfId="10" applyNumberFormat="1" applyFont="1" applyBorder="1" applyAlignment="1">
      <alignment horizontal="center" vertical="center" wrapText="1"/>
    </xf>
    <xf numFmtId="4" fontId="19" fillId="0" borderId="17" xfId="10" applyNumberFormat="1" applyFont="1" applyBorder="1" applyAlignment="1">
      <alignment horizontal="center" vertical="center" wrapText="1"/>
    </xf>
    <xf numFmtId="0" fontId="24" fillId="0" borderId="3" xfId="10" applyBorder="1" applyAlignment="1">
      <alignment wrapText="1"/>
    </xf>
    <xf numFmtId="0" fontId="5" fillId="0" borderId="2" xfId="10" applyFont="1" applyBorder="1" applyAlignment="1">
      <alignment horizontal="left"/>
    </xf>
    <xf numFmtId="0" fontId="5" fillId="0" borderId="4" xfId="10" applyFont="1" applyBorder="1" applyAlignment="1">
      <alignment horizontal="left"/>
    </xf>
    <xf numFmtId="0" fontId="5" fillId="0" borderId="3" xfId="10" applyFont="1" applyBorder="1" applyAlignment="1">
      <alignment horizontal="left"/>
    </xf>
    <xf numFmtId="0" fontId="5" fillId="0" borderId="3" xfId="10" applyFont="1" applyFill="1" applyBorder="1" applyAlignment="1">
      <alignment horizontal="left"/>
    </xf>
    <xf numFmtId="0" fontId="5" fillId="0" borderId="1" xfId="10" applyFont="1" applyFill="1" applyBorder="1" applyAlignment="1">
      <alignment horizontal="left"/>
    </xf>
    <xf numFmtId="0" fontId="10" fillId="0" borderId="2" xfId="10" applyFont="1" applyBorder="1" applyAlignment="1">
      <alignment horizontal="left" vertical="center" wrapText="1"/>
    </xf>
    <xf numFmtId="0" fontId="10" fillId="0" borderId="4" xfId="10" applyFont="1" applyBorder="1" applyAlignment="1">
      <alignment horizontal="left" vertical="center" wrapText="1"/>
    </xf>
    <xf numFmtId="0" fontId="10" fillId="0" borderId="3" xfId="10" applyFont="1" applyBorder="1" applyAlignment="1">
      <alignment horizontal="left" vertical="center" wrapText="1"/>
    </xf>
    <xf numFmtId="0" fontId="13" fillId="0" borderId="14" xfId="10" applyFont="1" applyBorder="1" applyAlignment="1">
      <alignment horizontal="right" vertical="center" wrapText="1"/>
    </xf>
    <xf numFmtId="0" fontId="13" fillId="0" borderId="15" xfId="10" applyFont="1" applyBorder="1" applyAlignment="1">
      <alignment horizontal="right" vertical="center" wrapText="1"/>
    </xf>
    <xf numFmtId="0" fontId="13" fillId="0" borderId="18" xfId="10" applyFont="1" applyBorder="1" applyAlignment="1">
      <alignment horizontal="right" vertical="center" wrapText="1"/>
    </xf>
    <xf numFmtId="0" fontId="5" fillId="0" borderId="0" xfId="10" applyFont="1" applyAlignment="1">
      <alignment horizontal="right"/>
    </xf>
    <xf numFmtId="4" fontId="5" fillId="0" borderId="0" xfId="10" applyNumberFormat="1" applyFont="1" applyAlignment="1">
      <alignment horizontal="right" vertical="center"/>
    </xf>
    <xf numFmtId="4" fontId="10" fillId="0" borderId="5" xfId="10" applyNumberFormat="1" applyFont="1" applyBorder="1" applyAlignment="1">
      <alignment horizontal="right" vertical="center"/>
    </xf>
    <xf numFmtId="4" fontId="10" fillId="0" borderId="7" xfId="10" applyNumberFormat="1" applyFont="1" applyBorder="1" applyAlignment="1">
      <alignment horizontal="right" vertical="center"/>
    </xf>
    <xf numFmtId="4" fontId="5" fillId="0" borderId="22" xfId="0" applyNumberFormat="1" applyFont="1" applyBorder="1" applyAlignment="1">
      <alignment horizontal="right" vertical="center"/>
    </xf>
    <xf numFmtId="4" fontId="5" fillId="0" borderId="21" xfId="0" applyNumberFormat="1" applyFont="1" applyBorder="1" applyAlignment="1">
      <alignment horizontal="right" vertical="center"/>
    </xf>
    <xf numFmtId="4" fontId="5" fillId="0" borderId="19" xfId="0" applyNumberFormat="1" applyFont="1" applyBorder="1" applyAlignment="1">
      <alignment horizontal="right" vertical="center"/>
    </xf>
    <xf numFmtId="4" fontId="19" fillId="0" borderId="11" xfId="0" applyNumberFormat="1" applyFont="1" applyBorder="1" applyAlignment="1">
      <alignment horizontal="center" vertical="center" wrapText="1"/>
    </xf>
    <xf numFmtId="4" fontId="19" fillId="0" borderId="10" xfId="0" applyNumberFormat="1" applyFont="1" applyBorder="1" applyAlignment="1">
      <alignment horizontal="center" vertical="center" wrapText="1"/>
    </xf>
    <xf numFmtId="4" fontId="19" fillId="0" borderId="16" xfId="0" applyNumberFormat="1" applyFont="1" applyBorder="1" applyAlignment="1">
      <alignment horizontal="center" vertical="center" wrapText="1"/>
    </xf>
    <xf numFmtId="0" fontId="13" fillId="0" borderId="18" xfId="0" applyFont="1" applyBorder="1" applyAlignment="1">
      <alignment horizontal="right" vertical="center" wrapText="1"/>
    </xf>
    <xf numFmtId="4" fontId="5" fillId="0" borderId="2" xfId="0" applyNumberFormat="1" applyFont="1" applyBorder="1" applyAlignment="1">
      <alignment horizontal="right" vertical="center"/>
    </xf>
    <xf numFmtId="4" fontId="5" fillId="0" borderId="3" xfId="0" applyNumberFormat="1" applyFont="1" applyBorder="1" applyAlignment="1">
      <alignment horizontal="right" vertical="center"/>
    </xf>
    <xf numFmtId="4" fontId="32" fillId="0" borderId="1" xfId="18" applyNumberFormat="1" applyFont="1" applyBorder="1" applyAlignment="1">
      <alignment horizontal="right"/>
    </xf>
    <xf numFmtId="0" fontId="32" fillId="0" borderId="1" xfId="18" applyFont="1" applyBorder="1" applyAlignment="1">
      <alignment horizontal="right"/>
    </xf>
    <xf numFmtId="0" fontId="32" fillId="0" borderId="1" xfId="18" applyFont="1" applyBorder="1" applyAlignment="1">
      <alignment horizontal="center" vertical="top"/>
    </xf>
    <xf numFmtId="0" fontId="32" fillId="0" borderId="1" xfId="18" applyFont="1" applyBorder="1" applyAlignment="1">
      <alignment horizontal="center" vertical="top" wrapText="1"/>
    </xf>
    <xf numFmtId="4" fontId="32" fillId="0" borderId="1" xfId="18" applyNumberFormat="1" applyFont="1" applyBorder="1" applyAlignment="1">
      <alignment horizontal="center"/>
    </xf>
    <xf numFmtId="0" fontId="32" fillId="0" borderId="1" xfId="18" applyFont="1" applyBorder="1" applyAlignment="1">
      <alignment horizontal="center"/>
    </xf>
    <xf numFmtId="0" fontId="29" fillId="0" borderId="1" xfId="18" applyFont="1" applyBorder="1" applyAlignment="1">
      <alignment horizontal="center"/>
    </xf>
    <xf numFmtId="0" fontId="29" fillId="0" borderId="17" xfId="18" applyFont="1" applyBorder="1" applyAlignment="1">
      <alignment horizontal="center"/>
    </xf>
    <xf numFmtId="0" fontId="29" fillId="0" borderId="8" xfId="18" applyFont="1" applyBorder="1" applyAlignment="1">
      <alignment horizontal="center"/>
    </xf>
    <xf numFmtId="0" fontId="5" fillId="0" borderId="2" xfId="12" applyFont="1" applyBorder="1" applyAlignment="1">
      <alignment horizontal="center" vertical="top" wrapText="1"/>
    </xf>
    <xf numFmtId="0" fontId="5" fillId="0" borderId="4" xfId="12" applyFont="1" applyBorder="1" applyAlignment="1">
      <alignment horizontal="center" vertical="top" wrapText="1"/>
    </xf>
    <xf numFmtId="0" fontId="3" fillId="0" borderId="2" xfId="12" applyFont="1" applyBorder="1" applyAlignment="1">
      <alignment horizontal="left" vertical="top" wrapText="1"/>
    </xf>
    <xf numFmtId="0" fontId="3" fillId="0" borderId="3" xfId="12" applyFont="1" applyBorder="1" applyAlignment="1">
      <alignment horizontal="left" vertical="top" wrapText="1"/>
    </xf>
    <xf numFmtId="0" fontId="29" fillId="0" borderId="16" xfId="18" applyFont="1" applyBorder="1" applyAlignment="1">
      <alignment horizontal="left" vertical="top" wrapText="1"/>
    </xf>
    <xf numFmtId="0" fontId="29" fillId="0" borderId="0" xfId="18" applyFont="1" applyAlignment="1">
      <alignment horizontal="left" vertical="top" wrapText="1"/>
    </xf>
    <xf numFmtId="0" fontId="29" fillId="0" borderId="1" xfId="18" applyFont="1" applyBorder="1" applyAlignment="1">
      <alignment horizontal="left" vertical="top"/>
    </xf>
    <xf numFmtId="0" fontId="29" fillId="0" borderId="13" xfId="18" applyFont="1" applyBorder="1" applyAlignment="1">
      <alignment horizontal="center"/>
    </xf>
    <xf numFmtId="0" fontId="3" fillId="0" borderId="2" xfId="12" applyFont="1" applyFill="1" applyBorder="1" applyAlignment="1">
      <alignment horizontal="left" vertical="top" wrapText="1"/>
    </xf>
    <xf numFmtId="0" fontId="3" fillId="0" borderId="3" xfId="12" applyFont="1" applyBorder="1" applyAlignment="1">
      <alignment vertical="top"/>
    </xf>
    <xf numFmtId="0" fontId="5" fillId="0" borderId="3" xfId="12" applyFont="1" applyBorder="1" applyAlignment="1">
      <alignment horizontal="center" vertical="top" wrapText="1"/>
    </xf>
    <xf numFmtId="0" fontId="29" fillId="0" borderId="1" xfId="11" applyFont="1" applyBorder="1" applyAlignment="1">
      <alignment horizontal="left" vertical="top" wrapText="1"/>
    </xf>
    <xf numFmtId="0" fontId="5" fillId="0" borderId="2" xfId="20" applyFont="1" applyBorder="1" applyAlignment="1">
      <alignment horizontal="center" vertical="top" wrapText="1"/>
    </xf>
    <xf numFmtId="0" fontId="5" fillId="0" borderId="3" xfId="20" applyFont="1" applyBorder="1" applyAlignment="1">
      <alignment horizontal="center" vertical="top" wrapText="1"/>
    </xf>
    <xf numFmtId="0" fontId="3" fillId="0" borderId="4" xfId="13" applyFont="1" applyFill="1" applyBorder="1" applyAlignment="1">
      <alignment horizontal="left" vertical="top" wrapText="1"/>
    </xf>
    <xf numFmtId="0" fontId="3" fillId="0" borderId="3" xfId="13" applyFont="1" applyFill="1" applyBorder="1" applyAlignment="1">
      <alignment horizontal="left" vertical="top" wrapText="1"/>
    </xf>
    <xf numFmtId="0" fontId="3" fillId="0" borderId="1" xfId="13" applyFont="1" applyFill="1" applyBorder="1" applyAlignment="1">
      <alignment horizontal="left" vertical="top" wrapText="1"/>
    </xf>
    <xf numFmtId="0" fontId="4" fillId="0" borderId="13" xfId="12" applyFont="1" applyBorder="1" applyAlignment="1">
      <alignment horizontal="center" vertical="top" wrapText="1"/>
    </xf>
    <xf numFmtId="0" fontId="4" fillId="0" borderId="17" xfId="12" applyFont="1" applyBorder="1" applyAlignment="1">
      <alignment horizontal="center" vertical="top" wrapText="1"/>
    </xf>
    <xf numFmtId="10" fontId="3" fillId="7" borderId="2" xfId="19" applyNumberFormat="1" applyFont="1" applyFill="1" applyBorder="1" applyAlignment="1">
      <alignment horizontal="left" vertical="top" wrapText="1"/>
    </xf>
    <xf numFmtId="10" fontId="3" fillId="7" borderId="3" xfId="19" applyNumberFormat="1" applyFont="1" applyFill="1" applyBorder="1" applyAlignment="1">
      <alignment horizontal="left" vertical="top" wrapText="1"/>
    </xf>
    <xf numFmtId="0" fontId="29" fillId="0" borderId="1" xfId="18" applyFont="1" applyBorder="1" applyAlignment="1">
      <alignment horizontal="left" vertical="top" wrapText="1"/>
    </xf>
    <xf numFmtId="0" fontId="29" fillId="0" borderId="1" xfId="11" applyFont="1" applyBorder="1" applyAlignment="1">
      <alignment horizontal="left" vertical="top"/>
    </xf>
    <xf numFmtId="0" fontId="29" fillId="0" borderId="2" xfId="18" applyFont="1" applyBorder="1" applyAlignment="1">
      <alignment horizontal="center"/>
    </xf>
    <xf numFmtId="0" fontId="29" fillId="0" borderId="4" xfId="18" applyFont="1" applyBorder="1" applyAlignment="1">
      <alignment horizontal="center"/>
    </xf>
    <xf numFmtId="0" fontId="29" fillId="0" borderId="3" xfId="18" applyFont="1" applyBorder="1" applyAlignment="1">
      <alignment horizontal="center"/>
    </xf>
    <xf numFmtId="0" fontId="3" fillId="0" borderId="1" xfId="12" applyFont="1" applyBorder="1" applyAlignment="1">
      <alignment horizontal="left" vertical="top" wrapText="1"/>
    </xf>
    <xf numFmtId="0" fontId="3" fillId="0" borderId="2" xfId="12" applyFont="1" applyBorder="1" applyAlignment="1">
      <alignment horizontal="left" vertical="center"/>
    </xf>
    <xf numFmtId="0" fontId="3" fillId="0" borderId="3" xfId="12" applyFont="1" applyBorder="1" applyAlignment="1">
      <alignment horizontal="left" vertical="center"/>
    </xf>
    <xf numFmtId="49" fontId="3" fillId="0" borderId="1" xfId="12" applyNumberFormat="1" applyFont="1" applyBorder="1" applyAlignment="1">
      <alignment horizontal="center" vertical="top"/>
    </xf>
    <xf numFmtId="10" fontId="3" fillId="7" borderId="1" xfId="19" quotePrefix="1" applyNumberFormat="1" applyFont="1" applyFill="1" applyBorder="1" applyAlignment="1">
      <alignment horizontal="center" vertical="top" wrapText="1"/>
    </xf>
    <xf numFmtId="10" fontId="3" fillId="7" borderId="1" xfId="19" applyNumberFormat="1" applyFont="1" applyFill="1" applyBorder="1" applyAlignment="1">
      <alignment horizontal="center" vertical="top" wrapText="1"/>
    </xf>
    <xf numFmtId="0" fontId="29" fillId="0" borderId="5" xfId="18" applyFont="1" applyBorder="1" applyAlignment="1">
      <alignment horizontal="left" vertical="top"/>
    </xf>
    <xf numFmtId="0" fontId="29" fillId="0" borderId="6" xfId="18" applyFont="1" applyBorder="1" applyAlignment="1">
      <alignment horizontal="left" vertical="top"/>
    </xf>
    <xf numFmtId="10" fontId="3" fillId="7" borderId="9" xfId="19" quotePrefix="1" applyNumberFormat="1" applyFont="1" applyFill="1" applyBorder="1" applyAlignment="1">
      <alignment horizontal="center" vertical="top" wrapText="1"/>
    </xf>
    <xf numFmtId="10" fontId="3" fillId="7" borderId="10" xfId="19" applyNumberFormat="1" applyFont="1" applyFill="1" applyBorder="1" applyAlignment="1">
      <alignment horizontal="center" vertical="top" wrapText="1"/>
    </xf>
    <xf numFmtId="10" fontId="3" fillId="7" borderId="13" xfId="19" applyNumberFormat="1" applyFont="1" applyFill="1" applyBorder="1" applyAlignment="1">
      <alignment horizontal="center" vertical="top" wrapText="1"/>
    </xf>
    <xf numFmtId="49" fontId="3" fillId="0" borderId="9" xfId="12" applyNumberFormat="1" applyFont="1" applyBorder="1" applyAlignment="1">
      <alignment horizontal="center" vertical="top"/>
    </xf>
    <xf numFmtId="49" fontId="3" fillId="0" borderId="10" xfId="12" applyNumberFormat="1" applyFont="1" applyBorder="1" applyAlignment="1">
      <alignment horizontal="center" vertical="top"/>
    </xf>
    <xf numFmtId="49" fontId="3" fillId="0" borderId="13" xfId="12" applyNumberFormat="1" applyFont="1" applyBorder="1" applyAlignment="1">
      <alignment horizontal="center" vertical="top"/>
    </xf>
    <xf numFmtId="0" fontId="29" fillId="0" borderId="2" xfId="11" applyFont="1" applyBorder="1" applyAlignment="1">
      <alignment horizontal="left" vertical="top" wrapText="1"/>
    </xf>
    <xf numFmtId="0" fontId="29" fillId="0" borderId="3" xfId="11" applyFont="1" applyBorder="1" applyAlignment="1">
      <alignment horizontal="left" vertical="top" wrapText="1"/>
    </xf>
    <xf numFmtId="0" fontId="29" fillId="0" borderId="4" xfId="11" applyFont="1" applyBorder="1" applyAlignment="1">
      <alignment horizontal="left" vertical="top" wrapText="1"/>
    </xf>
    <xf numFmtId="4" fontId="37" fillId="0" borderId="8" xfId="13" applyNumberFormat="1" applyFont="1" applyBorder="1" applyAlignment="1">
      <alignment horizontal="center" vertical="center" wrapText="1"/>
    </xf>
    <xf numFmtId="0" fontId="3" fillId="0" borderId="3" xfId="12" applyFont="1" applyFill="1" applyBorder="1" applyAlignment="1">
      <alignment horizontal="left" vertical="top" wrapText="1"/>
    </xf>
    <xf numFmtId="49" fontId="3" fillId="0" borderId="9" xfId="12" applyNumberFormat="1" applyFont="1" applyBorder="1" applyAlignment="1">
      <alignment horizontal="center" vertical="top" wrapText="1"/>
    </xf>
    <xf numFmtId="0" fontId="3" fillId="0" borderId="9" xfId="13" quotePrefix="1" applyFont="1" applyFill="1" applyBorder="1" applyAlignment="1">
      <alignment horizontal="center" vertical="top" wrapText="1"/>
    </xf>
    <xf numFmtId="0" fontId="3" fillId="0" borderId="10" xfId="13" applyFont="1" applyFill="1" applyBorder="1" applyAlignment="1">
      <alignment horizontal="center" vertical="top" wrapText="1"/>
    </xf>
    <xf numFmtId="0" fontId="3" fillId="0" borderId="13" xfId="13" applyFont="1" applyFill="1" applyBorder="1" applyAlignment="1">
      <alignment horizontal="center" vertical="top" wrapText="1"/>
    </xf>
    <xf numFmtId="0" fontId="26" fillId="0" borderId="9" xfId="13" applyFont="1" applyFill="1" applyBorder="1" applyAlignment="1">
      <alignment horizontal="center" vertical="top" wrapText="1"/>
    </xf>
    <xf numFmtId="0" fontId="26" fillId="0" borderId="10" xfId="13" applyFont="1" applyFill="1" applyBorder="1" applyAlignment="1">
      <alignment horizontal="center" vertical="top" wrapText="1"/>
    </xf>
    <xf numFmtId="0" fontId="26" fillId="0" borderId="13" xfId="13" applyFont="1" applyFill="1" applyBorder="1" applyAlignment="1">
      <alignment horizontal="center" vertical="top" wrapText="1"/>
    </xf>
    <xf numFmtId="164" fontId="3" fillId="0" borderId="1" xfId="13" applyNumberFormat="1" applyFont="1" applyFill="1" applyBorder="1" applyAlignment="1">
      <alignment horizontal="center" wrapText="1"/>
    </xf>
    <xf numFmtId="0" fontId="3" fillId="0" borderId="7" xfId="13" applyNumberFormat="1" applyFont="1" applyFill="1" applyBorder="1" applyAlignment="1">
      <alignment horizontal="right"/>
    </xf>
    <xf numFmtId="0" fontId="3" fillId="0" borderId="11" xfId="13" applyNumberFormat="1" applyFont="1" applyFill="1" applyBorder="1" applyAlignment="1">
      <alignment horizontal="right"/>
    </xf>
    <xf numFmtId="0" fontId="3" fillId="0" borderId="12" xfId="13" applyNumberFormat="1" applyFont="1" applyFill="1" applyBorder="1" applyAlignment="1">
      <alignment horizontal="right"/>
    </xf>
    <xf numFmtId="166" fontId="3" fillId="0" borderId="9" xfId="1" applyNumberFormat="1" applyFont="1" applyFill="1" applyBorder="1" applyAlignment="1" applyProtection="1">
      <alignment horizontal="right"/>
      <protection locked="0"/>
    </xf>
    <xf numFmtId="166" fontId="3" fillId="0" borderId="10" xfId="1" applyNumberFormat="1" applyFont="1" applyFill="1" applyBorder="1" applyAlignment="1" applyProtection="1">
      <alignment horizontal="right"/>
      <protection locked="0"/>
    </xf>
    <xf numFmtId="166" fontId="3" fillId="0" borderId="13" xfId="1" applyNumberFormat="1" applyFont="1" applyFill="1" applyBorder="1" applyAlignment="1" applyProtection="1">
      <alignment horizontal="right"/>
      <protection locked="0"/>
    </xf>
    <xf numFmtId="4" fontId="3" fillId="0" borderId="9" xfId="13" applyNumberFormat="1" applyFont="1" applyFill="1" applyBorder="1" applyAlignment="1">
      <alignment horizontal="right"/>
    </xf>
    <xf numFmtId="4" fontId="3" fillId="0" borderId="10" xfId="13" applyNumberFormat="1" applyFont="1" applyFill="1" applyBorder="1" applyAlignment="1">
      <alignment horizontal="right"/>
    </xf>
    <xf numFmtId="4" fontId="3" fillId="0" borderId="13" xfId="13" applyNumberFormat="1" applyFont="1" applyFill="1" applyBorder="1" applyAlignment="1">
      <alignment horizontal="right"/>
    </xf>
    <xf numFmtId="0" fontId="37" fillId="3" borderId="2" xfId="20" applyFont="1" applyFill="1" applyBorder="1" applyAlignment="1">
      <alignment horizontal="left" vertical="center" wrapText="1"/>
    </xf>
    <xf numFmtId="0" fontId="37" fillId="3" borderId="4" xfId="20" applyFont="1" applyFill="1" applyBorder="1" applyAlignment="1">
      <alignment horizontal="left" vertical="center" wrapText="1"/>
    </xf>
    <xf numFmtId="0" fontId="36" fillId="0" borderId="3" xfId="13" applyFont="1" applyBorder="1" applyAlignment="1">
      <alignment wrapText="1"/>
    </xf>
    <xf numFmtId="10" fontId="3" fillId="6" borderId="9" xfId="12" quotePrefix="1" applyNumberFormat="1" applyFont="1" applyFill="1" applyBorder="1" applyAlignment="1">
      <alignment horizontal="center" vertical="top" wrapText="1"/>
    </xf>
    <xf numFmtId="10" fontId="3" fillId="6" borderId="10" xfId="12" applyNumberFormat="1" applyFont="1" applyFill="1" applyBorder="1" applyAlignment="1">
      <alignment horizontal="center" vertical="top" wrapText="1"/>
    </xf>
    <xf numFmtId="10" fontId="3" fillId="6" borderId="13" xfId="12" applyNumberFormat="1" applyFont="1" applyFill="1" applyBorder="1" applyAlignment="1">
      <alignment horizontal="center" vertical="top" wrapText="1"/>
    </xf>
    <xf numFmtId="0" fontId="3" fillId="0" borderId="2" xfId="13" applyFont="1" applyFill="1" applyBorder="1" applyAlignment="1">
      <alignment horizontal="left" vertical="top" wrapText="1"/>
    </xf>
    <xf numFmtId="0" fontId="29" fillId="0" borderId="17" xfId="11" applyFont="1" applyBorder="1" applyAlignment="1">
      <alignment horizontal="left" vertical="top" wrapText="1"/>
    </xf>
    <xf numFmtId="0" fontId="29" fillId="0" borderId="8" xfId="11" applyFont="1" applyBorder="1" applyAlignment="1">
      <alignment horizontal="left" vertical="top" wrapText="1"/>
    </xf>
    <xf numFmtId="0" fontId="32" fillId="0" borderId="1" xfId="18" applyFont="1" applyBorder="1" applyAlignment="1">
      <alignment horizontal="left" vertical="top" wrapText="1"/>
    </xf>
    <xf numFmtId="0" fontId="4" fillId="5" borderId="2" xfId="12" applyFont="1" applyFill="1" applyBorder="1" applyAlignment="1">
      <alignment horizontal="center" vertical="center" wrapText="1"/>
    </xf>
    <xf numFmtId="0" fontId="4" fillId="5" borderId="3" xfId="12" applyFont="1" applyFill="1" applyBorder="1" applyAlignment="1">
      <alignment horizontal="center" vertical="center" wrapText="1"/>
    </xf>
    <xf numFmtId="0" fontId="4" fillId="5" borderId="4" xfId="12" applyFont="1" applyFill="1" applyBorder="1" applyAlignment="1">
      <alignment horizontal="center" vertical="center" wrapText="1"/>
    </xf>
    <xf numFmtId="0" fontId="32" fillId="0" borderId="1" xfId="18" applyFont="1" applyBorder="1" applyAlignment="1">
      <alignment horizontal="left" vertical="top"/>
    </xf>
    <xf numFmtId="4" fontId="19" fillId="0" borderId="2" xfId="0" applyNumberFormat="1" applyFont="1" applyBorder="1" applyAlignment="1">
      <alignment horizontal="center" vertical="center" wrapText="1"/>
    </xf>
    <xf numFmtId="4" fontId="19" fillId="0" borderId="4" xfId="0" applyNumberFormat="1" applyFont="1" applyBorder="1" applyAlignment="1">
      <alignment horizontal="center" vertical="center" wrapText="1"/>
    </xf>
    <xf numFmtId="4" fontId="19" fillId="0" borderId="8" xfId="0" applyNumberFormat="1" applyFont="1" applyBorder="1" applyAlignment="1">
      <alignment horizontal="center" vertical="center" wrapText="1"/>
    </xf>
    <xf numFmtId="4" fontId="19" fillId="0" borderId="3" xfId="0" applyNumberFormat="1" applyFont="1" applyBorder="1" applyAlignment="1">
      <alignment horizontal="center" vertical="center" wrapText="1"/>
    </xf>
    <xf numFmtId="0" fontId="39" fillId="3" borderId="17" xfId="8" applyFont="1" applyFill="1" applyBorder="1" applyAlignment="1">
      <alignment horizontal="left" vertical="center" wrapText="1"/>
    </xf>
    <xf numFmtId="0" fontId="38" fillId="0" borderId="8" xfId="0" applyFont="1" applyBorder="1" applyAlignment="1">
      <alignment horizontal="left" vertical="center" wrapText="1"/>
    </xf>
    <xf numFmtId="0" fontId="38" fillId="0" borderId="4" xfId="0" applyFont="1" applyBorder="1" applyAlignment="1">
      <alignment horizontal="left" vertical="center" wrapText="1"/>
    </xf>
    <xf numFmtId="0" fontId="38" fillId="0" borderId="3" xfId="0" applyFont="1" applyBorder="1" applyAlignment="1">
      <alignment horizontal="left" vertical="center" wrapText="1"/>
    </xf>
    <xf numFmtId="4" fontId="10" fillId="0" borderId="2" xfId="0" applyNumberFormat="1" applyFont="1" applyBorder="1" applyAlignment="1">
      <alignment horizontal="right" vertical="center"/>
    </xf>
    <xf numFmtId="4" fontId="10" fillId="0" borderId="3" xfId="0" applyNumberFormat="1" applyFont="1" applyBorder="1" applyAlignment="1">
      <alignment horizontal="right" vertical="center"/>
    </xf>
    <xf numFmtId="4" fontId="5" fillId="0" borderId="14" xfId="0" applyNumberFormat="1" applyFont="1" applyBorder="1" applyAlignment="1">
      <alignment horizontal="right" vertical="center"/>
    </xf>
    <xf numFmtId="4" fontId="5" fillId="0" borderId="20" xfId="0" applyNumberFormat="1" applyFont="1" applyBorder="1" applyAlignment="1">
      <alignment horizontal="right" vertical="center"/>
    </xf>
    <xf numFmtId="4" fontId="37" fillId="0" borderId="17" xfId="0" applyNumberFormat="1" applyFont="1" applyBorder="1" applyAlignment="1">
      <alignment horizontal="center" vertical="center" wrapText="1"/>
    </xf>
    <xf numFmtId="4" fontId="37" fillId="0" borderId="8" xfId="0" applyNumberFormat="1" applyFont="1" applyBorder="1" applyAlignment="1">
      <alignment horizontal="center" vertical="center" wrapText="1"/>
    </xf>
    <xf numFmtId="4" fontId="37" fillId="0" borderId="12" xfId="0" applyNumberFormat="1" applyFont="1" applyBorder="1" applyAlignment="1">
      <alignment horizontal="center" vertical="center" wrapText="1"/>
    </xf>
    <xf numFmtId="0" fontId="37" fillId="3" borderId="2" xfId="8" applyFont="1" applyFill="1" applyBorder="1" applyAlignment="1">
      <alignment horizontal="left" vertical="center" wrapText="1"/>
    </xf>
    <xf numFmtId="0" fontId="37" fillId="3" borderId="4" xfId="8" applyFont="1" applyFill="1" applyBorder="1" applyAlignment="1">
      <alignment horizontal="left" vertical="center" wrapText="1"/>
    </xf>
    <xf numFmtId="0" fontId="36" fillId="0" borderId="3" xfId="0" applyFont="1" applyBorder="1" applyAlignment="1">
      <alignment wrapText="1"/>
    </xf>
    <xf numFmtId="0" fontId="5" fillId="0" borderId="2" xfId="1" applyFont="1" applyBorder="1" applyAlignment="1">
      <alignment horizontal="center" vertical="center"/>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1" applyFont="1" applyBorder="1" applyAlignment="1">
      <alignment horizontal="right"/>
    </xf>
    <xf numFmtId="0" fontId="5" fillId="0" borderId="4" xfId="1" applyFont="1" applyBorder="1" applyAlignment="1">
      <alignment horizontal="right"/>
    </xf>
    <xf numFmtId="0" fontId="5" fillId="0" borderId="3" xfId="1" applyFont="1" applyBorder="1" applyAlignment="1">
      <alignment horizontal="right"/>
    </xf>
    <xf numFmtId="4" fontId="5" fillId="0" borderId="2" xfId="1" applyNumberFormat="1" applyFont="1" applyBorder="1" applyAlignment="1">
      <alignment horizontal="right"/>
    </xf>
    <xf numFmtId="4" fontId="5" fillId="0" borderId="3" xfId="1" applyNumberFormat="1" applyFont="1" applyBorder="1" applyAlignment="1">
      <alignment horizontal="right"/>
    </xf>
    <xf numFmtId="0" fontId="21" fillId="0" borderId="9" xfId="8" applyFont="1" applyBorder="1" applyAlignment="1">
      <alignment horizontal="center" vertical="center" wrapText="1"/>
    </xf>
    <xf numFmtId="0" fontId="5" fillId="0" borderId="9" xfId="8" applyFont="1" applyBorder="1" applyAlignment="1">
      <alignment horizontal="center" vertical="center" wrapText="1"/>
    </xf>
    <xf numFmtId="0" fontId="5" fillId="0" borderId="7" xfId="8" applyFont="1" applyBorder="1" applyAlignment="1">
      <alignment horizontal="center" vertical="center" wrapText="1"/>
    </xf>
    <xf numFmtId="4" fontId="5" fillId="0" borderId="9" xfId="8" applyNumberFormat="1" applyFont="1" applyBorder="1" applyAlignment="1">
      <alignment horizontal="center" vertical="center" wrapText="1"/>
    </xf>
    <xf numFmtId="4" fontId="4" fillId="0" borderId="9" xfId="8" applyNumberFormat="1" applyFont="1" applyBorder="1" applyAlignment="1">
      <alignment horizontal="center" vertical="center" wrapText="1"/>
    </xf>
    <xf numFmtId="0" fontId="4" fillId="0" borderId="9" xfId="8" applyFont="1" applyBorder="1" applyAlignment="1">
      <alignment horizontal="center" vertical="center" wrapText="1"/>
    </xf>
  </cellXfs>
  <cellStyles count="21">
    <cellStyle name="Comma 7" xfId="17" xr:uid="{00000000-0005-0000-0000-000000000000}"/>
    <cellStyle name="Good 2" xfId="6" xr:uid="{00000000-0005-0000-0000-000001000000}"/>
    <cellStyle name="Normal" xfId="0" builtinId="0"/>
    <cellStyle name="Normal 2" xfId="1" xr:uid="{00000000-0005-0000-0000-000003000000}"/>
    <cellStyle name="Normal 2 2" xfId="15" xr:uid="{00000000-0005-0000-0000-000004000000}"/>
    <cellStyle name="Normal 25" xfId="14" xr:uid="{00000000-0005-0000-0000-000005000000}"/>
    <cellStyle name="Normal 3" xfId="2" xr:uid="{00000000-0005-0000-0000-000006000000}"/>
    <cellStyle name="Normal 3 2" xfId="12" xr:uid="{00000000-0005-0000-0000-000007000000}"/>
    <cellStyle name="Normal 33" xfId="16" xr:uid="{00000000-0005-0000-0000-000008000000}"/>
    <cellStyle name="Normal 4" xfId="3" xr:uid="{00000000-0005-0000-0000-000009000000}"/>
    <cellStyle name="Normal 4 2" xfId="13" xr:uid="{00000000-0005-0000-0000-00000A000000}"/>
    <cellStyle name="Normal 5" xfId="4" xr:uid="{00000000-0005-0000-0000-00000B000000}"/>
    <cellStyle name="Normal 6" xfId="5" xr:uid="{00000000-0005-0000-0000-00000C000000}"/>
    <cellStyle name="Normal 7" xfId="9" xr:uid="{00000000-0005-0000-0000-00000D000000}"/>
    <cellStyle name="Normal 8" xfId="11" xr:uid="{00000000-0005-0000-0000-00000E000000}"/>
    <cellStyle name="Normal 9" xfId="18" xr:uid="{00000000-0005-0000-0000-00000F000000}"/>
    <cellStyle name="Normal_6.0 Preliminary Cost Estimates" xfId="19" xr:uid="{00000000-0005-0000-0000-000010000000}"/>
    <cellStyle name="Normal_Sheet1" xfId="8" xr:uid="{00000000-0005-0000-0000-000011000000}"/>
    <cellStyle name="Normal_Sheet1 (3)" xfId="20" xr:uid="{00000000-0005-0000-0000-000012000000}"/>
    <cellStyle name="Normalan 2" xfId="10" xr:uid="{00000000-0005-0000-0000-000013000000}"/>
    <cellStyle name="Style 1" xfId="7"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view="pageBreakPreview" topLeftCell="A8" zoomScaleNormal="100" zoomScaleSheetLayoutView="100" workbookViewId="0">
      <selection activeCell="A17" sqref="A17:I17"/>
    </sheetView>
  </sheetViews>
  <sheetFormatPr defaultRowHeight="15"/>
  <cols>
    <col min="9" max="9" width="10.140625" customWidth="1"/>
  </cols>
  <sheetData>
    <row r="1" spans="1:9">
      <c r="A1" s="67"/>
      <c r="B1" s="67"/>
      <c r="C1" s="67"/>
      <c r="D1" s="67"/>
      <c r="E1" s="67"/>
      <c r="F1" s="67"/>
      <c r="G1" s="67"/>
      <c r="H1" s="67"/>
      <c r="I1" s="67"/>
    </row>
    <row r="2" spans="1:9">
      <c r="A2" s="67"/>
      <c r="B2" s="67"/>
      <c r="C2" s="67"/>
      <c r="D2" s="67"/>
      <c r="E2" s="67"/>
      <c r="F2" s="67"/>
      <c r="G2" s="67"/>
      <c r="H2" s="67"/>
      <c r="I2" s="67"/>
    </row>
    <row r="3" spans="1:9">
      <c r="A3" s="67"/>
      <c r="B3" s="67"/>
      <c r="C3" s="67"/>
      <c r="D3" s="67"/>
      <c r="E3" s="67"/>
      <c r="F3" s="67"/>
      <c r="G3" s="67"/>
      <c r="H3" s="67"/>
      <c r="I3" s="67"/>
    </row>
    <row r="4" spans="1:9">
      <c r="A4" s="67"/>
      <c r="B4" s="67"/>
      <c r="C4" s="67"/>
      <c r="D4" s="67"/>
      <c r="E4" s="67"/>
      <c r="F4" s="67"/>
      <c r="G4" s="67"/>
      <c r="H4" s="67"/>
      <c r="I4" s="67"/>
    </row>
    <row r="5" spans="1:9">
      <c r="A5" s="67"/>
      <c r="B5" s="67"/>
      <c r="C5" s="67"/>
      <c r="D5" s="67"/>
      <c r="E5" s="67"/>
      <c r="F5" s="67"/>
      <c r="G5" s="67"/>
      <c r="H5" s="67"/>
      <c r="I5" s="67"/>
    </row>
    <row r="6" spans="1:9">
      <c r="A6" s="67"/>
      <c r="B6" s="67"/>
      <c r="C6" s="67"/>
      <c r="D6" s="67"/>
      <c r="E6" s="67"/>
      <c r="F6" s="67"/>
      <c r="G6" s="67"/>
      <c r="H6" s="67"/>
      <c r="I6" s="67"/>
    </row>
    <row r="7" spans="1:9">
      <c r="A7" s="67"/>
      <c r="B7" s="67"/>
      <c r="C7" s="67"/>
      <c r="D7" s="67"/>
      <c r="E7" s="67"/>
      <c r="F7" s="67"/>
      <c r="G7" s="67"/>
      <c r="H7" s="67"/>
      <c r="I7" s="67"/>
    </row>
    <row r="8" spans="1:9">
      <c r="A8" s="67"/>
      <c r="B8" s="67"/>
      <c r="C8" s="67"/>
      <c r="D8" s="67"/>
      <c r="E8" s="67"/>
      <c r="F8" s="67"/>
      <c r="G8" s="67"/>
      <c r="H8" s="67"/>
      <c r="I8" s="67"/>
    </row>
    <row r="9" spans="1:9">
      <c r="A9" s="67"/>
      <c r="B9" s="67"/>
      <c r="C9" s="67"/>
      <c r="D9" s="67"/>
      <c r="E9" s="67"/>
      <c r="F9" s="67"/>
      <c r="G9" s="67"/>
      <c r="H9" s="67"/>
      <c r="I9" s="67"/>
    </row>
    <row r="10" spans="1:9">
      <c r="A10" s="67"/>
      <c r="B10" s="67"/>
      <c r="C10" s="67"/>
      <c r="D10" s="67"/>
      <c r="E10" s="67"/>
      <c r="F10" s="67"/>
      <c r="G10" s="67"/>
      <c r="H10" s="67"/>
      <c r="I10" s="67"/>
    </row>
    <row r="11" spans="1:9">
      <c r="A11" s="67"/>
      <c r="B11" s="67"/>
      <c r="C11" s="67"/>
      <c r="D11" s="67"/>
      <c r="E11" s="67"/>
      <c r="F11" s="67"/>
      <c r="G11" s="67"/>
      <c r="H11" s="67"/>
      <c r="I11" s="67"/>
    </row>
    <row r="12" spans="1:9">
      <c r="A12" s="67"/>
      <c r="B12" s="67"/>
      <c r="C12" s="67"/>
      <c r="D12" s="67"/>
      <c r="E12" s="67"/>
      <c r="F12" s="67"/>
      <c r="G12" s="67"/>
      <c r="H12" s="67"/>
      <c r="I12" s="67"/>
    </row>
    <row r="13" spans="1:9">
      <c r="A13" s="67"/>
      <c r="B13" s="67"/>
      <c r="C13" s="67"/>
      <c r="D13" s="67"/>
      <c r="E13" s="67"/>
      <c r="F13" s="67"/>
      <c r="G13" s="67"/>
      <c r="H13" s="67"/>
      <c r="I13" s="67"/>
    </row>
    <row r="14" spans="1:9">
      <c r="A14" s="67"/>
      <c r="B14" s="67"/>
      <c r="C14" s="67"/>
      <c r="D14" s="67"/>
      <c r="E14" s="67"/>
      <c r="F14" s="67"/>
      <c r="G14" s="67"/>
      <c r="H14" s="67"/>
      <c r="I14" s="67"/>
    </row>
    <row r="15" spans="1:9">
      <c r="A15" s="67"/>
      <c r="B15" s="67"/>
      <c r="C15" s="67"/>
      <c r="D15" s="67"/>
      <c r="E15" s="67"/>
      <c r="F15" s="67"/>
      <c r="G15" s="67"/>
      <c r="H15" s="67"/>
      <c r="I15" s="67"/>
    </row>
    <row r="16" spans="1:9">
      <c r="A16" s="67"/>
      <c r="B16" s="67"/>
      <c r="C16" s="67"/>
      <c r="D16" s="67"/>
      <c r="E16" s="67"/>
      <c r="F16" s="67"/>
      <c r="G16" s="67"/>
      <c r="H16" s="67"/>
      <c r="I16" s="67"/>
    </row>
    <row r="17" spans="1:9" ht="81.75" customHeight="1">
      <c r="A17" s="406"/>
      <c r="B17" s="407"/>
      <c r="C17" s="407"/>
      <c r="D17" s="407"/>
      <c r="E17" s="407"/>
      <c r="F17" s="407"/>
      <c r="G17" s="407"/>
      <c r="H17" s="407"/>
      <c r="I17" s="407"/>
    </row>
    <row r="18" spans="1:9" ht="23.25">
      <c r="A18" s="406" t="s">
        <v>27</v>
      </c>
      <c r="B18" s="407"/>
      <c r="C18" s="407"/>
      <c r="D18" s="407"/>
      <c r="E18" s="407"/>
      <c r="F18" s="407"/>
      <c r="G18" s="407"/>
      <c r="H18" s="407"/>
      <c r="I18" s="407"/>
    </row>
    <row r="19" spans="1:9">
      <c r="A19" s="67"/>
      <c r="B19" s="67"/>
      <c r="C19" s="67"/>
      <c r="D19" s="67"/>
      <c r="E19" s="67"/>
      <c r="F19" s="67"/>
      <c r="G19" s="67"/>
      <c r="H19" s="67"/>
      <c r="I19" s="67"/>
    </row>
    <row r="20" spans="1:9">
      <c r="A20" s="67"/>
      <c r="B20" s="67"/>
      <c r="C20" s="67"/>
      <c r="D20" s="67"/>
      <c r="E20" s="67"/>
      <c r="F20" s="67"/>
      <c r="G20" s="67"/>
      <c r="H20" s="67"/>
      <c r="I20" s="67"/>
    </row>
    <row r="21" spans="1:9" ht="20.25" customHeight="1">
      <c r="A21" s="408" t="s">
        <v>66</v>
      </c>
      <c r="B21" s="409"/>
      <c r="C21" s="409"/>
      <c r="D21" s="409"/>
      <c r="E21" s="409"/>
      <c r="F21" s="409"/>
      <c r="G21" s="409"/>
      <c r="H21" s="409"/>
      <c r="I21" s="409"/>
    </row>
    <row r="22" spans="1:9" ht="20.25">
      <c r="A22" s="408" t="s">
        <v>65</v>
      </c>
      <c r="B22" s="409"/>
      <c r="C22" s="409"/>
      <c r="D22" s="409"/>
      <c r="E22" s="409"/>
      <c r="F22" s="409"/>
      <c r="G22" s="409"/>
      <c r="H22" s="409"/>
      <c r="I22" s="409"/>
    </row>
    <row r="23" spans="1:9">
      <c r="A23" s="67"/>
      <c r="B23" s="67"/>
      <c r="C23" s="67"/>
      <c r="D23" s="67"/>
      <c r="E23" s="67"/>
      <c r="F23" s="67"/>
      <c r="G23" s="67"/>
      <c r="H23" s="67"/>
      <c r="I23" s="67"/>
    </row>
    <row r="24" spans="1:9">
      <c r="A24" s="67"/>
      <c r="B24" s="67"/>
      <c r="C24" s="67"/>
      <c r="D24" s="67"/>
      <c r="E24" s="67"/>
      <c r="F24" s="67"/>
      <c r="G24" s="67"/>
      <c r="H24" s="67"/>
      <c r="I24" s="67"/>
    </row>
    <row r="25" spans="1:9">
      <c r="A25" s="67"/>
      <c r="B25" s="67"/>
      <c r="C25" s="67"/>
      <c r="D25" s="67"/>
      <c r="E25" s="67"/>
      <c r="F25" s="67"/>
      <c r="G25" s="67"/>
      <c r="H25" s="67"/>
      <c r="I25" s="67"/>
    </row>
    <row r="26" spans="1:9">
      <c r="A26" s="67"/>
      <c r="B26" s="67"/>
      <c r="C26" s="67"/>
      <c r="D26" s="67"/>
      <c r="E26" s="67"/>
      <c r="F26" s="67"/>
      <c r="G26" s="67"/>
      <c r="H26" s="67"/>
      <c r="I26" s="67"/>
    </row>
    <row r="27" spans="1:9">
      <c r="A27" s="67"/>
      <c r="B27" s="67"/>
      <c r="C27" s="67"/>
      <c r="D27" s="67"/>
      <c r="E27" s="67"/>
      <c r="F27" s="67"/>
      <c r="G27" s="67"/>
      <c r="H27" s="67"/>
      <c r="I27" s="67"/>
    </row>
    <row r="28" spans="1:9">
      <c r="A28" s="67"/>
      <c r="B28" s="67"/>
      <c r="C28" s="67"/>
      <c r="D28" s="67"/>
      <c r="E28" s="67"/>
      <c r="F28" s="67"/>
      <c r="G28" s="67"/>
      <c r="H28" s="67"/>
      <c r="I28" s="67"/>
    </row>
    <row r="29" spans="1:9">
      <c r="A29" s="67"/>
      <c r="B29" s="67"/>
      <c r="C29" s="67"/>
      <c r="D29" s="67"/>
      <c r="E29" s="67"/>
      <c r="F29" s="67"/>
      <c r="G29" s="67"/>
      <c r="H29" s="67"/>
      <c r="I29" s="67"/>
    </row>
    <row r="30" spans="1:9">
      <c r="A30" s="67"/>
      <c r="B30" s="67"/>
      <c r="C30" s="67"/>
      <c r="D30" s="67"/>
      <c r="E30" s="67"/>
      <c r="F30" s="67"/>
      <c r="G30" s="67"/>
      <c r="H30" s="67"/>
      <c r="I30" s="67"/>
    </row>
    <row r="31" spans="1:9">
      <c r="A31" s="67"/>
      <c r="B31" s="67"/>
      <c r="C31" s="67"/>
      <c r="D31" s="67"/>
      <c r="E31" s="67"/>
      <c r="F31" s="67"/>
      <c r="G31" s="67"/>
      <c r="H31" s="67"/>
      <c r="I31" s="67"/>
    </row>
    <row r="32" spans="1:9">
      <c r="A32" s="67"/>
      <c r="B32" s="67"/>
      <c r="C32" s="67"/>
      <c r="D32" s="67"/>
      <c r="E32" s="67"/>
      <c r="F32" s="67"/>
      <c r="G32" s="67"/>
      <c r="H32" s="67"/>
      <c r="I32" s="67"/>
    </row>
    <row r="33" spans="1:9">
      <c r="A33" s="67"/>
      <c r="B33" s="67"/>
      <c r="C33" s="67"/>
      <c r="D33" s="67"/>
      <c r="E33" s="67"/>
      <c r="F33" s="67"/>
      <c r="G33" s="67"/>
      <c r="H33" s="67"/>
      <c r="I33" s="67"/>
    </row>
    <row r="34" spans="1:9">
      <c r="A34" s="67"/>
      <c r="B34" s="67"/>
      <c r="C34" s="67"/>
      <c r="D34" s="67"/>
      <c r="E34" s="67"/>
      <c r="F34" s="67"/>
      <c r="G34" s="67"/>
      <c r="H34" s="67"/>
      <c r="I34" s="67"/>
    </row>
    <row r="35" spans="1:9">
      <c r="A35" s="67"/>
      <c r="B35" s="67"/>
      <c r="C35" s="67"/>
      <c r="D35" s="67"/>
      <c r="E35" s="67"/>
      <c r="F35" s="67"/>
      <c r="G35" s="67"/>
      <c r="H35" s="67"/>
      <c r="I35" s="67"/>
    </row>
    <row r="36" spans="1:9">
      <c r="A36" s="67"/>
      <c r="B36" s="67"/>
      <c r="C36" s="67"/>
      <c r="D36" s="67"/>
      <c r="E36" s="67"/>
      <c r="F36" s="67"/>
      <c r="G36" s="67"/>
      <c r="H36" s="67"/>
      <c r="I36" s="67"/>
    </row>
    <row r="37" spans="1:9">
      <c r="A37" s="67"/>
      <c r="B37" s="67"/>
      <c r="C37" s="67"/>
      <c r="D37" s="67"/>
      <c r="E37" s="67"/>
      <c r="F37" s="67"/>
      <c r="G37" s="67"/>
      <c r="H37" s="67"/>
      <c r="I37" s="67"/>
    </row>
    <row r="38" spans="1:9">
      <c r="A38" s="67"/>
      <c r="B38" s="67"/>
      <c r="C38" s="67"/>
      <c r="D38" s="67"/>
      <c r="E38" s="67"/>
      <c r="F38" s="67"/>
      <c r="G38" s="67"/>
      <c r="H38" s="67"/>
      <c r="I38" s="67"/>
    </row>
    <row r="39" spans="1:9">
      <c r="A39" s="67"/>
      <c r="B39" s="67"/>
      <c r="C39" s="67"/>
      <c r="D39" s="67"/>
      <c r="E39" s="67"/>
      <c r="F39" s="67"/>
      <c r="G39" s="67"/>
      <c r="H39" s="67"/>
      <c r="I39" s="67"/>
    </row>
    <row r="40" spans="1:9">
      <c r="A40" s="67"/>
      <c r="B40" s="67"/>
      <c r="C40" s="67"/>
      <c r="D40" s="67"/>
      <c r="E40" s="67"/>
      <c r="F40" s="67"/>
      <c r="G40" s="67"/>
      <c r="H40" s="67"/>
      <c r="I40" s="67"/>
    </row>
    <row r="41" spans="1:9">
      <c r="A41" s="67"/>
      <c r="B41" s="67"/>
      <c r="C41" s="67"/>
      <c r="D41" s="67"/>
      <c r="E41" s="67"/>
      <c r="F41" s="67"/>
      <c r="G41" s="67"/>
      <c r="H41" s="67"/>
      <c r="I41" s="67"/>
    </row>
    <row r="42" spans="1:9">
      <c r="A42" s="67"/>
      <c r="B42" s="67"/>
      <c r="C42" s="67"/>
      <c r="D42" s="67"/>
      <c r="E42" s="67"/>
      <c r="F42" s="67"/>
      <c r="G42" s="67"/>
      <c r="H42" s="67"/>
      <c r="I42" s="67"/>
    </row>
    <row r="43" spans="1:9">
      <c r="A43" s="67"/>
      <c r="B43" s="67"/>
      <c r="C43" s="67"/>
      <c r="D43" s="67"/>
      <c r="E43" s="67"/>
      <c r="F43" s="67"/>
      <c r="G43" s="67"/>
      <c r="H43" s="67"/>
      <c r="I43" s="67"/>
    </row>
  </sheetData>
  <mergeCells count="4">
    <mergeCell ref="A17:I17"/>
    <mergeCell ref="A21:I21"/>
    <mergeCell ref="A18:I18"/>
    <mergeCell ref="A22:I22"/>
  </mergeCells>
  <pageMargins left="0.7" right="0.7" top="0.75" bottom="0.75" header="0.3" footer="0.3"/>
  <pageSetup paperSize="9"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
  <sheetViews>
    <sheetView showZeros="0" view="pageBreakPreview" zoomScaleNormal="100" zoomScaleSheetLayoutView="100" workbookViewId="0">
      <selection activeCell="G4" sqref="G4:H4"/>
    </sheetView>
  </sheetViews>
  <sheetFormatPr defaultRowHeight="15"/>
  <cols>
    <col min="1" max="1" width="7.28515625" style="14" customWidth="1"/>
    <col min="2" max="2" width="9" style="14" customWidth="1"/>
    <col min="3" max="4" width="38.7109375" customWidth="1"/>
    <col min="5" max="5" width="7.140625" customWidth="1"/>
    <col min="6" max="6" width="9" style="9" bestFit="1" customWidth="1"/>
    <col min="7" max="7" width="15.42578125" style="9" customWidth="1"/>
    <col min="8" max="8" width="19.140625" style="9" customWidth="1"/>
    <col min="9" max="9" width="46" customWidth="1"/>
  </cols>
  <sheetData>
    <row r="1" spans="1:8">
      <c r="A1" s="61"/>
      <c r="B1" s="62"/>
      <c r="C1" s="63"/>
      <c r="D1" s="63"/>
      <c r="E1" s="63"/>
      <c r="F1" s="64"/>
      <c r="G1" s="64"/>
      <c r="H1" s="65"/>
    </row>
    <row r="2" spans="1:8" ht="56.25" customHeight="1">
      <c r="A2" s="412" t="s">
        <v>71</v>
      </c>
      <c r="B2" s="412"/>
      <c r="C2" s="412"/>
      <c r="D2" s="412"/>
      <c r="E2" s="412"/>
      <c r="F2" s="412"/>
      <c r="G2" s="413"/>
      <c r="H2" s="66"/>
    </row>
    <row r="3" spans="1:8" ht="18">
      <c r="A3" s="414" t="s">
        <v>38</v>
      </c>
      <c r="B3" s="415"/>
      <c r="C3" s="415"/>
      <c r="D3" s="415"/>
      <c r="E3" s="415"/>
      <c r="F3" s="415"/>
      <c r="G3" s="415"/>
      <c r="H3" s="416"/>
    </row>
    <row r="4" spans="1:8" ht="72.75" customHeight="1">
      <c r="A4" s="57" t="s">
        <v>9</v>
      </c>
      <c r="B4" s="58" t="s">
        <v>10</v>
      </c>
      <c r="C4" s="58" t="s">
        <v>11</v>
      </c>
      <c r="D4" s="58" t="s">
        <v>23</v>
      </c>
      <c r="E4" s="58" t="s">
        <v>12</v>
      </c>
      <c r="F4" s="59" t="s">
        <v>13</v>
      </c>
      <c r="G4" s="59" t="s">
        <v>589</v>
      </c>
      <c r="H4" s="58" t="s">
        <v>590</v>
      </c>
    </row>
    <row r="5" spans="1:8">
      <c r="A5" s="12"/>
      <c r="B5" s="12"/>
      <c r="C5" s="5"/>
      <c r="D5" s="5"/>
      <c r="E5" s="5"/>
      <c r="F5" s="7"/>
      <c r="G5" s="7"/>
      <c r="H5" s="7"/>
    </row>
    <row r="6" spans="1:8">
      <c r="A6" s="389" t="s">
        <v>0</v>
      </c>
      <c r="B6" s="24"/>
      <c r="C6" s="422" t="s">
        <v>73</v>
      </c>
      <c r="D6" s="423"/>
      <c r="E6" s="423"/>
      <c r="F6" s="423"/>
      <c r="G6" s="423"/>
      <c r="H6" s="424"/>
    </row>
    <row r="7" spans="1:8">
      <c r="A7" s="12"/>
      <c r="B7" s="12"/>
      <c r="C7" s="5"/>
      <c r="D7" s="5"/>
      <c r="E7" s="5"/>
      <c r="F7" s="7"/>
      <c r="G7" s="7"/>
      <c r="H7" s="7"/>
    </row>
    <row r="8" spans="1:8" ht="48.75" customHeight="1">
      <c r="A8" s="25" t="s">
        <v>39</v>
      </c>
      <c r="B8" s="396" t="s">
        <v>28</v>
      </c>
      <c r="C8" s="26" t="s">
        <v>585</v>
      </c>
      <c r="D8" s="19" t="s">
        <v>584</v>
      </c>
      <c r="E8" s="17" t="s">
        <v>5</v>
      </c>
      <c r="F8" s="3">
        <f>31.26+(29.5+11.8)*0.4</f>
        <v>47.78</v>
      </c>
      <c r="G8" s="20"/>
      <c r="H8" s="3">
        <f>F8*G8</f>
        <v>0</v>
      </c>
    </row>
    <row r="9" spans="1:8" ht="47.25" customHeight="1">
      <c r="A9" s="25" t="s">
        <v>40</v>
      </c>
      <c r="B9" s="31">
        <v>2.33</v>
      </c>
      <c r="C9" s="94" t="s">
        <v>587</v>
      </c>
      <c r="D9" s="94" t="s">
        <v>588</v>
      </c>
      <c r="E9" s="17" t="s">
        <v>6</v>
      </c>
      <c r="F9" s="3">
        <f>24.3+18.5</f>
        <v>42.8</v>
      </c>
      <c r="G9" s="20"/>
      <c r="H9" s="3">
        <f>F9*G9</f>
        <v>0</v>
      </c>
    </row>
    <row r="10" spans="1:8" ht="46.5" customHeight="1">
      <c r="A10" s="25" t="s">
        <v>41</v>
      </c>
      <c r="B10" s="4">
        <v>2.11</v>
      </c>
      <c r="C10" s="19" t="s">
        <v>583</v>
      </c>
      <c r="D10" s="19" t="s">
        <v>582</v>
      </c>
      <c r="E10" s="17" t="s">
        <v>24</v>
      </c>
      <c r="F10" s="3">
        <v>1</v>
      </c>
      <c r="G10" s="20"/>
      <c r="H10" s="3">
        <f t="shared" ref="H10:H11" si="0">F10*G10</f>
        <v>0</v>
      </c>
    </row>
    <row r="11" spans="1:8" ht="33" customHeight="1">
      <c r="A11" s="4" t="s">
        <v>42</v>
      </c>
      <c r="B11" s="4" t="s">
        <v>64</v>
      </c>
      <c r="C11" s="19" t="s">
        <v>25</v>
      </c>
      <c r="D11" s="19" t="s">
        <v>29</v>
      </c>
      <c r="E11" s="17" t="s">
        <v>24</v>
      </c>
      <c r="F11" s="3">
        <v>1</v>
      </c>
      <c r="G11" s="20"/>
      <c r="H11" s="3">
        <f t="shared" si="0"/>
        <v>0</v>
      </c>
    </row>
    <row r="12" spans="1:8" ht="16.5" customHeight="1">
      <c r="A12" s="18"/>
      <c r="B12" s="18"/>
      <c r="C12" s="1"/>
      <c r="D12" s="1"/>
      <c r="E12" s="1"/>
      <c r="F12" s="8"/>
      <c r="G12" s="8"/>
      <c r="H12" s="6"/>
    </row>
    <row r="13" spans="1:8" ht="16.5" customHeight="1">
      <c r="A13" s="56" t="s">
        <v>1</v>
      </c>
      <c r="B13" s="29"/>
      <c r="C13" s="423" t="s">
        <v>74</v>
      </c>
      <c r="D13" s="423"/>
      <c r="E13" s="423"/>
      <c r="F13" s="423"/>
      <c r="G13" s="423"/>
      <c r="H13" s="424"/>
    </row>
    <row r="14" spans="1:8" ht="16.5" customHeight="1">
      <c r="A14" s="18"/>
      <c r="B14" s="18"/>
      <c r="C14" s="1"/>
      <c r="D14" s="1"/>
      <c r="E14" s="1"/>
      <c r="F14" s="8"/>
      <c r="G14" s="8"/>
      <c r="H14" s="6"/>
    </row>
    <row r="15" spans="1:8" ht="45" customHeight="1">
      <c r="A15" s="25" t="s">
        <v>43</v>
      </c>
      <c r="B15" s="25">
        <v>2.1800000000000002</v>
      </c>
      <c r="C15" s="32" t="s">
        <v>581</v>
      </c>
      <c r="D15" s="19" t="s">
        <v>580</v>
      </c>
      <c r="E15" s="2" t="s">
        <v>586</v>
      </c>
      <c r="F15" s="11">
        <v>3</v>
      </c>
      <c r="G15" s="20"/>
      <c r="H15" s="3">
        <f t="shared" ref="H15:H28" si="1">F15*G15</f>
        <v>0</v>
      </c>
    </row>
    <row r="16" spans="1:8" ht="39.75" customHeight="1">
      <c r="A16" s="25" t="s">
        <v>44</v>
      </c>
      <c r="B16" s="25">
        <v>2.1800000000000002</v>
      </c>
      <c r="C16" s="19" t="s">
        <v>579</v>
      </c>
      <c r="D16" s="32" t="s">
        <v>578</v>
      </c>
      <c r="E16" s="2" t="s">
        <v>5</v>
      </c>
      <c r="F16" s="3">
        <f>(1.5+1.9)*2.4-2*0.8*2.1</f>
        <v>4.8</v>
      </c>
      <c r="G16" s="41"/>
      <c r="H16" s="3">
        <f t="shared" si="1"/>
        <v>0</v>
      </c>
    </row>
    <row r="17" spans="1:8" ht="34.5" customHeight="1">
      <c r="A17" s="25" t="s">
        <v>45</v>
      </c>
      <c r="B17" s="25" t="s">
        <v>30</v>
      </c>
      <c r="C17" s="19" t="s">
        <v>577</v>
      </c>
      <c r="D17" s="32" t="s">
        <v>576</v>
      </c>
      <c r="E17" s="2" t="s">
        <v>5</v>
      </c>
      <c r="F17" s="3">
        <f>0.25*2.1</f>
        <v>0.52500000000000002</v>
      </c>
      <c r="G17" s="20"/>
      <c r="H17" s="3">
        <f t="shared" si="1"/>
        <v>0</v>
      </c>
    </row>
    <row r="18" spans="1:8" ht="47.25" customHeight="1">
      <c r="A18" s="25" t="s">
        <v>46</v>
      </c>
      <c r="B18" s="25">
        <v>2.1800000000000002</v>
      </c>
      <c r="C18" s="32" t="s">
        <v>575</v>
      </c>
      <c r="D18" s="19" t="s">
        <v>574</v>
      </c>
      <c r="E18" s="2" t="s">
        <v>5</v>
      </c>
      <c r="F18" s="3">
        <v>12.3</v>
      </c>
      <c r="G18" s="20"/>
      <c r="H18" s="3">
        <f t="shared" si="1"/>
        <v>0</v>
      </c>
    </row>
    <row r="19" spans="1:8" ht="45" customHeight="1">
      <c r="A19" s="25" t="s">
        <v>47</v>
      </c>
      <c r="B19" s="25">
        <v>2.1800000000000002</v>
      </c>
      <c r="C19" s="38" t="s">
        <v>573</v>
      </c>
      <c r="D19" s="19" t="s">
        <v>572</v>
      </c>
      <c r="E19" s="2" t="s">
        <v>5</v>
      </c>
      <c r="F19" s="3">
        <f>(19.4-0.8)*1.6-2*0.8*0.8</f>
        <v>28.479999999999997</v>
      </c>
      <c r="G19" s="41"/>
      <c r="H19" s="3">
        <f t="shared" si="1"/>
        <v>0</v>
      </c>
    </row>
    <row r="20" spans="1:8" ht="47.25" customHeight="1">
      <c r="A20" s="25" t="s">
        <v>48</v>
      </c>
      <c r="B20" s="25">
        <v>2.1800000000000002</v>
      </c>
      <c r="C20" s="47" t="s">
        <v>571</v>
      </c>
      <c r="D20" s="19" t="s">
        <v>570</v>
      </c>
      <c r="E20" s="2" t="s">
        <v>5</v>
      </c>
      <c r="F20" s="3">
        <v>12.3</v>
      </c>
      <c r="G20" s="20"/>
      <c r="H20" s="3">
        <f t="shared" si="1"/>
        <v>0</v>
      </c>
    </row>
    <row r="21" spans="1:8" ht="65.25" customHeight="1">
      <c r="A21" s="25" t="s">
        <v>67</v>
      </c>
      <c r="B21" s="43" t="s">
        <v>31</v>
      </c>
      <c r="C21" s="19" t="s">
        <v>569</v>
      </c>
      <c r="D21" s="19" t="s">
        <v>568</v>
      </c>
      <c r="E21" s="2" t="s">
        <v>5</v>
      </c>
      <c r="F21" s="28">
        <f>1.9*1.2</f>
        <v>2.2799999999999998</v>
      </c>
      <c r="G21" s="20"/>
      <c r="H21" s="3">
        <f t="shared" si="1"/>
        <v>0</v>
      </c>
    </row>
    <row r="22" spans="1:8" ht="57.75" customHeight="1">
      <c r="A22" s="25" t="s">
        <v>68</v>
      </c>
      <c r="B22" s="43">
        <v>2.5</v>
      </c>
      <c r="C22" s="47" t="s">
        <v>567</v>
      </c>
      <c r="D22" s="38" t="s">
        <v>566</v>
      </c>
      <c r="E22" s="2" t="s">
        <v>5</v>
      </c>
      <c r="F22" s="3">
        <v>12.3</v>
      </c>
      <c r="G22" s="20"/>
      <c r="H22" s="3">
        <f t="shared" si="1"/>
        <v>0</v>
      </c>
    </row>
    <row r="23" spans="1:8" ht="52.5" customHeight="1">
      <c r="A23" s="25" t="s">
        <v>49</v>
      </c>
      <c r="B23" s="43" t="s">
        <v>32</v>
      </c>
      <c r="C23" s="22" t="s">
        <v>565</v>
      </c>
      <c r="D23" s="22" t="s">
        <v>564</v>
      </c>
      <c r="E23" s="45" t="s">
        <v>5</v>
      </c>
      <c r="F23" s="40">
        <v>12.3</v>
      </c>
      <c r="G23" s="39"/>
      <c r="H23" s="40">
        <f t="shared" si="1"/>
        <v>0</v>
      </c>
    </row>
    <row r="24" spans="1:8" ht="37.5" customHeight="1">
      <c r="A24" s="25" t="s">
        <v>50</v>
      </c>
      <c r="B24" s="4" t="s">
        <v>33</v>
      </c>
      <c r="C24" s="47" t="s">
        <v>563</v>
      </c>
      <c r="D24" s="47" t="s">
        <v>562</v>
      </c>
      <c r="E24" s="45" t="s">
        <v>5</v>
      </c>
      <c r="F24" s="40">
        <v>12.3</v>
      </c>
      <c r="G24" s="39"/>
      <c r="H24" s="40">
        <f t="shared" si="1"/>
        <v>0</v>
      </c>
    </row>
    <row r="25" spans="1:8" ht="49.5" customHeight="1">
      <c r="A25" s="25" t="s">
        <v>51</v>
      </c>
      <c r="B25" s="31" t="s">
        <v>34</v>
      </c>
      <c r="C25" s="22" t="s">
        <v>561</v>
      </c>
      <c r="D25" s="22" t="s">
        <v>560</v>
      </c>
      <c r="E25" s="2" t="s">
        <v>5</v>
      </c>
      <c r="F25" s="3">
        <f>(19.4-0.8)*2.4-2*0.8*1.6</f>
        <v>42.079999999999991</v>
      </c>
      <c r="G25" s="21"/>
      <c r="H25" s="40">
        <f t="shared" si="1"/>
        <v>0</v>
      </c>
    </row>
    <row r="26" spans="1:8" ht="38.25">
      <c r="A26" s="25" t="s">
        <v>52</v>
      </c>
      <c r="B26" s="4" t="s">
        <v>28</v>
      </c>
      <c r="C26" s="19" t="s">
        <v>559</v>
      </c>
      <c r="D26" s="26" t="s">
        <v>558</v>
      </c>
      <c r="E26" s="45" t="s">
        <v>5</v>
      </c>
      <c r="F26" s="40">
        <v>12.3</v>
      </c>
      <c r="G26" s="42"/>
      <c r="H26" s="40">
        <f t="shared" si="1"/>
        <v>0</v>
      </c>
    </row>
    <row r="27" spans="1:8" ht="67.5" customHeight="1">
      <c r="A27" s="25" t="s">
        <v>53</v>
      </c>
      <c r="B27" s="44">
        <v>2.7</v>
      </c>
      <c r="C27" s="47" t="s">
        <v>557</v>
      </c>
      <c r="D27" s="47" t="s">
        <v>556</v>
      </c>
      <c r="E27" s="2" t="s">
        <v>586</v>
      </c>
      <c r="F27" s="46">
        <v>1</v>
      </c>
      <c r="G27" s="41"/>
      <c r="H27" s="40">
        <f t="shared" si="1"/>
        <v>0</v>
      </c>
    </row>
    <row r="28" spans="1:8" ht="42" customHeight="1">
      <c r="A28" s="4" t="s">
        <v>72</v>
      </c>
      <c r="B28" s="4">
        <v>2.12</v>
      </c>
      <c r="C28" s="19" t="s">
        <v>555</v>
      </c>
      <c r="D28" s="32" t="s">
        <v>554</v>
      </c>
      <c r="E28" s="2" t="s">
        <v>5</v>
      </c>
      <c r="F28" s="3">
        <f>19.4*0.8+12.3</f>
        <v>27.82</v>
      </c>
      <c r="G28" s="20"/>
      <c r="H28" s="40">
        <f t="shared" si="1"/>
        <v>0</v>
      </c>
    </row>
    <row r="29" spans="1:8" ht="16.5" customHeight="1">
      <c r="A29" s="18"/>
      <c r="B29" s="18"/>
      <c r="C29" s="1"/>
      <c r="D29" s="1"/>
      <c r="E29" s="1"/>
      <c r="F29" s="8"/>
      <c r="G29" s="8"/>
      <c r="H29" s="6"/>
    </row>
    <row r="30" spans="1:8">
      <c r="A30" s="33" t="s">
        <v>2</v>
      </c>
      <c r="B30" s="34"/>
      <c r="C30" s="422" t="s">
        <v>75</v>
      </c>
      <c r="D30" s="423"/>
      <c r="E30" s="423"/>
      <c r="F30" s="423"/>
      <c r="G30" s="423"/>
      <c r="H30" s="424"/>
    </row>
    <row r="31" spans="1:8" ht="38.25">
      <c r="A31" s="4" t="s">
        <v>69</v>
      </c>
      <c r="B31" s="4">
        <v>2.12</v>
      </c>
      <c r="C31" s="19" t="s">
        <v>555</v>
      </c>
      <c r="D31" s="32" t="s">
        <v>554</v>
      </c>
      <c r="E31" s="2" t="s">
        <v>5</v>
      </c>
      <c r="F31" s="3">
        <f>(61.34-2.3)*3.8-9*1*2.2-2*1.6*2.2</f>
        <v>197.512</v>
      </c>
      <c r="G31" s="20"/>
      <c r="H31" s="40">
        <f>F31*G31</f>
        <v>0</v>
      </c>
    </row>
    <row r="32" spans="1:8">
      <c r="A32" s="18"/>
      <c r="B32" s="18"/>
      <c r="C32" s="1"/>
      <c r="D32" s="1"/>
      <c r="E32" s="1"/>
      <c r="F32" s="8"/>
      <c r="G32" s="8"/>
      <c r="H32" s="6"/>
    </row>
    <row r="33" spans="1:8" ht="17.25" customHeight="1">
      <c r="A33" s="23" t="s">
        <v>3</v>
      </c>
      <c r="B33" s="35"/>
      <c r="C33" s="428" t="s">
        <v>76</v>
      </c>
      <c r="D33" s="428"/>
      <c r="E33" s="428"/>
      <c r="F33" s="428"/>
      <c r="G33" s="428"/>
      <c r="H33" s="429"/>
    </row>
    <row r="34" spans="1:8" ht="40.5" customHeight="1">
      <c r="A34" s="25" t="s">
        <v>54</v>
      </c>
      <c r="B34" s="31">
        <v>2.1800000000000002</v>
      </c>
      <c r="C34" s="32" t="s">
        <v>553</v>
      </c>
      <c r="D34" s="19" t="s">
        <v>552</v>
      </c>
      <c r="E34" s="2" t="s">
        <v>586</v>
      </c>
      <c r="F34" s="50">
        <v>2</v>
      </c>
      <c r="G34" s="20"/>
      <c r="H34" s="40">
        <f t="shared" ref="H34:H41" si="2">F34*G34</f>
        <v>0</v>
      </c>
    </row>
    <row r="35" spans="1:8" ht="35.25" customHeight="1">
      <c r="A35" s="25" t="s">
        <v>55</v>
      </c>
      <c r="B35" s="31">
        <v>2.1800000000000002</v>
      </c>
      <c r="C35" s="19" t="s">
        <v>551</v>
      </c>
      <c r="D35" s="32" t="s">
        <v>550</v>
      </c>
      <c r="E35" s="2" t="s">
        <v>7</v>
      </c>
      <c r="F35" s="10">
        <f>1.2*1*2</f>
        <v>2.4</v>
      </c>
      <c r="G35" s="27"/>
      <c r="H35" s="40">
        <f t="shared" si="2"/>
        <v>0</v>
      </c>
    </row>
    <row r="36" spans="1:8" ht="44.25" customHeight="1">
      <c r="A36" s="25" t="s">
        <v>56</v>
      </c>
      <c r="B36" s="4" t="s">
        <v>30</v>
      </c>
      <c r="C36" s="395" t="s">
        <v>549</v>
      </c>
      <c r="D36" s="394" t="s">
        <v>548</v>
      </c>
      <c r="E36" s="2" t="s">
        <v>5</v>
      </c>
      <c r="F36" s="50">
        <f>3.6*0.4*2*2</f>
        <v>5.7600000000000007</v>
      </c>
      <c r="G36" s="20"/>
      <c r="H36" s="40">
        <f t="shared" si="2"/>
        <v>0</v>
      </c>
    </row>
    <row r="37" spans="1:8" ht="54" customHeight="1">
      <c r="A37" s="25" t="s">
        <v>70</v>
      </c>
      <c r="B37" s="25">
        <v>2.15</v>
      </c>
      <c r="C37" s="32" t="s">
        <v>547</v>
      </c>
      <c r="D37" s="393" t="s">
        <v>546</v>
      </c>
      <c r="E37" s="55" t="s">
        <v>5</v>
      </c>
      <c r="F37" s="51">
        <f>7.2*8.5</f>
        <v>61.2</v>
      </c>
      <c r="G37" s="48"/>
      <c r="H37" s="40">
        <f t="shared" si="2"/>
        <v>0</v>
      </c>
    </row>
    <row r="38" spans="1:8" ht="30.75" customHeight="1">
      <c r="A38" s="25" t="s">
        <v>57</v>
      </c>
      <c r="B38" s="25">
        <v>2.14</v>
      </c>
      <c r="C38" s="26" t="s">
        <v>22</v>
      </c>
      <c r="D38" s="19" t="s">
        <v>35</v>
      </c>
      <c r="E38" s="45" t="s">
        <v>5</v>
      </c>
      <c r="F38" s="53">
        <v>7.12</v>
      </c>
      <c r="G38" s="48"/>
      <c r="H38" s="40">
        <f t="shared" si="2"/>
        <v>0</v>
      </c>
    </row>
    <row r="39" spans="1:8" ht="32.25" customHeight="1">
      <c r="A39" s="25" t="s">
        <v>58</v>
      </c>
      <c r="B39" s="4">
        <v>2.11</v>
      </c>
      <c r="C39" s="19" t="s">
        <v>545</v>
      </c>
      <c r="D39" s="60" t="s">
        <v>544</v>
      </c>
      <c r="E39" s="45" t="s">
        <v>5</v>
      </c>
      <c r="F39" s="10">
        <f>0.8*4*3.5+1.4*1.9*2</f>
        <v>16.52</v>
      </c>
      <c r="G39" s="20"/>
      <c r="H39" s="40">
        <f t="shared" si="2"/>
        <v>0</v>
      </c>
    </row>
    <row r="40" spans="1:8" ht="33.75" customHeight="1">
      <c r="A40" s="25" t="s">
        <v>59</v>
      </c>
      <c r="B40" s="68" t="s">
        <v>28</v>
      </c>
      <c r="C40" s="19" t="s">
        <v>543</v>
      </c>
      <c r="D40" s="19" t="s">
        <v>542</v>
      </c>
      <c r="E40" s="45" t="s">
        <v>5</v>
      </c>
      <c r="F40" s="10">
        <f>2*0.6</f>
        <v>1.2</v>
      </c>
      <c r="G40" s="20"/>
      <c r="H40" s="40">
        <f t="shared" si="2"/>
        <v>0</v>
      </c>
    </row>
    <row r="41" spans="1:8" ht="39.75" customHeight="1">
      <c r="A41" s="4" t="s">
        <v>60</v>
      </c>
      <c r="B41" s="4">
        <v>2.16</v>
      </c>
      <c r="C41" s="19" t="s">
        <v>26</v>
      </c>
      <c r="D41" s="19" t="s">
        <v>36</v>
      </c>
      <c r="E41" s="17" t="s">
        <v>6</v>
      </c>
      <c r="F41" s="10">
        <f>1.2*4+3.5*4</f>
        <v>18.8</v>
      </c>
      <c r="G41" s="20"/>
      <c r="H41" s="40">
        <f t="shared" si="2"/>
        <v>0</v>
      </c>
    </row>
    <row r="42" spans="1:8" ht="15" customHeight="1">
      <c r="A42" s="18"/>
      <c r="B42" s="18"/>
      <c r="C42" s="1"/>
      <c r="D42" s="1"/>
      <c r="E42" s="1"/>
      <c r="F42" s="8"/>
      <c r="G42" s="8"/>
      <c r="H42" s="6"/>
    </row>
    <row r="43" spans="1:8" ht="35.25" customHeight="1">
      <c r="A43" s="23" t="s">
        <v>4</v>
      </c>
      <c r="B43" s="35"/>
      <c r="C43" s="428" t="s">
        <v>77</v>
      </c>
      <c r="D43" s="428"/>
      <c r="E43" s="428"/>
      <c r="F43" s="428"/>
      <c r="G43" s="428"/>
      <c r="H43" s="429"/>
    </row>
    <row r="44" spans="1:8" ht="46.5" customHeight="1">
      <c r="A44" s="25" t="s">
        <v>61</v>
      </c>
      <c r="B44" s="31">
        <v>2.11</v>
      </c>
      <c r="C44" s="165" t="s">
        <v>541</v>
      </c>
      <c r="D44" s="60" t="s">
        <v>540</v>
      </c>
      <c r="E44" s="2" t="s">
        <v>586</v>
      </c>
      <c r="F44" s="46">
        <v>3</v>
      </c>
      <c r="G44" s="42"/>
      <c r="H44" s="40">
        <f>F44*G44</f>
        <v>0</v>
      </c>
    </row>
    <row r="45" spans="1:8" ht="45" customHeight="1">
      <c r="A45" s="25" t="s">
        <v>62</v>
      </c>
      <c r="B45" s="31">
        <v>2.11</v>
      </c>
      <c r="C45" s="49" t="s">
        <v>539</v>
      </c>
      <c r="D45" s="49" t="s">
        <v>538</v>
      </c>
      <c r="E45" s="2" t="s">
        <v>586</v>
      </c>
      <c r="F45" s="11">
        <v>2</v>
      </c>
      <c r="G45" s="42"/>
      <c r="H45" s="40">
        <f>F45*G45</f>
        <v>0</v>
      </c>
    </row>
    <row r="46" spans="1:8" ht="38.25" customHeight="1">
      <c r="A46" s="4" t="s">
        <v>63</v>
      </c>
      <c r="B46" s="31">
        <v>2.11</v>
      </c>
      <c r="C46" s="60" t="s">
        <v>537</v>
      </c>
      <c r="D46" s="49" t="s">
        <v>536</v>
      </c>
      <c r="E46" s="2" t="s">
        <v>586</v>
      </c>
      <c r="F46" s="11">
        <v>1</v>
      </c>
      <c r="G46" s="21"/>
      <c r="H46" s="40">
        <f>F46*G46</f>
        <v>0</v>
      </c>
    </row>
    <row r="47" spans="1:8" ht="36.75" customHeight="1">
      <c r="A47" s="18"/>
      <c r="B47" s="18"/>
      <c r="C47" s="1"/>
      <c r="D47" s="1"/>
      <c r="E47" s="1"/>
      <c r="F47" s="8"/>
      <c r="G47" s="8"/>
      <c r="H47" s="6"/>
    </row>
    <row r="48" spans="1:8">
      <c r="A48"/>
      <c r="B48" s="430" t="s">
        <v>457</v>
      </c>
      <c r="C48" s="431"/>
      <c r="D48" s="431"/>
      <c r="E48" s="431"/>
      <c r="F48" s="431"/>
      <c r="G48" s="431"/>
      <c r="H48" s="432"/>
    </row>
    <row r="49" spans="1:8">
      <c r="A49" s="12"/>
      <c r="B49" s="12"/>
      <c r="C49" s="5"/>
      <c r="D49" s="5"/>
      <c r="E49" s="5"/>
      <c r="F49" s="7"/>
      <c r="G49" s="7"/>
      <c r="H49" s="7"/>
    </row>
    <row r="50" spans="1:8" ht="15" customHeight="1">
      <c r="A50" s="36"/>
      <c r="B50" s="54" t="s">
        <v>0</v>
      </c>
      <c r="C50" s="425" t="str">
        <f>C6</f>
        <v>ADJUSTING THE ENTRANCE/ ПРИЛАГОЂАВАЊЕ УЛАЗА</v>
      </c>
      <c r="D50" s="426"/>
      <c r="E50" s="426"/>
      <c r="F50" s="427"/>
      <c r="G50" s="390"/>
      <c r="H50" s="391">
        <f>H8+H9+H10+H11</f>
        <v>0</v>
      </c>
    </row>
    <row r="51" spans="1:8">
      <c r="A51" s="36"/>
      <c r="B51" s="54" t="s">
        <v>1</v>
      </c>
      <c r="C51" s="417" t="str">
        <f>C13</f>
        <v>TOILET ADJUSTMENT / ПРИЛАГОЂАВАЊЕ ТОАЛЕТА</v>
      </c>
      <c r="D51" s="418"/>
      <c r="E51" s="418"/>
      <c r="F51" s="419"/>
      <c r="G51" s="390"/>
      <c r="H51" s="391">
        <f>SUM(H15:H28)</f>
        <v>0</v>
      </c>
    </row>
    <row r="52" spans="1:8">
      <c r="A52" s="36"/>
      <c r="B52" s="54" t="s">
        <v>2</v>
      </c>
      <c r="C52" s="417" t="str">
        <f>C30</f>
        <v>ADJUSTING COMMUNICATIONS / ПРИЛАГОЂАВАЊЕ КОМУНИКАЦИЈА</v>
      </c>
      <c r="D52" s="418"/>
      <c r="E52" s="418"/>
      <c r="F52" s="419"/>
      <c r="G52" s="390"/>
      <c r="H52" s="391">
        <f>H31</f>
        <v>0</v>
      </c>
    </row>
    <row r="53" spans="1:8">
      <c r="A53" s="36"/>
      <c r="B53" s="54" t="s">
        <v>3</v>
      </c>
      <c r="C53" s="417" t="str">
        <f>C33</f>
        <v>WORKS ON A LIFT / РАДОВИ НА ЛИФТУ</v>
      </c>
      <c r="D53" s="418"/>
      <c r="E53" s="418"/>
      <c r="F53" s="419"/>
      <c r="G53" s="390"/>
      <c r="H53" s="391">
        <f>SUM(H34:H41)</f>
        <v>0</v>
      </c>
    </row>
    <row r="54" spans="1:8" ht="15.75" thickBot="1">
      <c r="A54" s="36"/>
      <c r="B54" s="54" t="s">
        <v>4</v>
      </c>
      <c r="C54" s="417" t="str">
        <f>C43</f>
        <v>ACCESSIBILITY MARKS / ОЗНАКЕ ПРИСТУПАЧНОСТИ</v>
      </c>
      <c r="D54" s="418"/>
      <c r="E54" s="418"/>
      <c r="F54" s="419"/>
      <c r="G54" s="71"/>
      <c r="H54" s="72">
        <f>H44+H45+H46</f>
        <v>0</v>
      </c>
    </row>
    <row r="55" spans="1:8" ht="24.75" customHeight="1" thickBot="1">
      <c r="A55" s="37"/>
      <c r="B55" s="420" t="s">
        <v>535</v>
      </c>
      <c r="C55" s="421"/>
      <c r="D55" s="421"/>
      <c r="E55" s="421"/>
      <c r="F55" s="421"/>
      <c r="G55" s="392"/>
      <c r="H55" s="73">
        <f>SUM(H50:H54)</f>
        <v>0</v>
      </c>
    </row>
    <row r="56" spans="1:8">
      <c r="A56" s="16"/>
      <c r="B56" s="16"/>
      <c r="C56" s="410"/>
      <c r="D56" s="410"/>
      <c r="E56" s="410"/>
      <c r="F56" s="410"/>
      <c r="G56" s="411"/>
      <c r="H56" s="411"/>
    </row>
  </sheetData>
  <mergeCells count="16">
    <mergeCell ref="C56:F56"/>
    <mergeCell ref="G56:H56"/>
    <mergeCell ref="A2:G2"/>
    <mergeCell ref="A3:H3"/>
    <mergeCell ref="C53:F53"/>
    <mergeCell ref="C54:F54"/>
    <mergeCell ref="B55:F55"/>
    <mergeCell ref="C51:F51"/>
    <mergeCell ref="C52:F52"/>
    <mergeCell ref="C6:H6"/>
    <mergeCell ref="C13:H13"/>
    <mergeCell ref="C50:F50"/>
    <mergeCell ref="C30:H30"/>
    <mergeCell ref="C33:H33"/>
    <mergeCell ref="C43:H43"/>
    <mergeCell ref="B48:H48"/>
  </mergeCells>
  <pageMargins left="0.98425196850393704" right="0.59055118110236204" top="0.74803149606299202" bottom="0.74803149606299202" header="0.31496062992126" footer="0.31496062992126"/>
  <pageSetup paperSize="9" scale="59" fitToHeight="0" orientation="portrait" r:id="rId1"/>
  <rowBreaks count="1" manualBreakCount="1">
    <brk id="31"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43"/>
  <sheetViews>
    <sheetView showZeros="0" view="pageBreakPreview" zoomScaleNormal="100" zoomScaleSheetLayoutView="100" workbookViewId="0">
      <selection activeCell="G7" sqref="G7"/>
    </sheetView>
  </sheetViews>
  <sheetFormatPr defaultColWidth="9.140625" defaultRowHeight="15"/>
  <cols>
    <col min="1" max="1" width="7.28515625" style="76" customWidth="1"/>
    <col min="2" max="2" width="9" style="76" customWidth="1"/>
    <col min="3" max="4" width="38.7109375" style="74" customWidth="1"/>
    <col min="5" max="5" width="6.5703125" style="74" customWidth="1"/>
    <col min="6" max="6" width="9" style="75" bestFit="1" customWidth="1"/>
    <col min="7" max="7" width="14.42578125" style="75" customWidth="1"/>
    <col min="8" max="8" width="16.5703125" style="75" customWidth="1"/>
    <col min="9" max="9" width="12.42578125" style="74" customWidth="1"/>
    <col min="10" max="10" width="9.140625" style="74"/>
    <col min="11" max="11" width="11.7109375" style="74" bestFit="1" customWidth="1"/>
    <col min="12" max="16384" width="9.140625" style="74"/>
  </cols>
  <sheetData>
    <row r="1" spans="1:8">
      <c r="A1" s="127"/>
      <c r="B1" s="126"/>
      <c r="C1" s="125"/>
      <c r="D1" s="125"/>
      <c r="E1" s="125"/>
      <c r="F1" s="124"/>
      <c r="G1" s="124"/>
      <c r="H1" s="123"/>
    </row>
    <row r="2" spans="1:8" ht="56.25" customHeight="1">
      <c r="A2" s="441" t="s">
        <v>108</v>
      </c>
      <c r="B2" s="441"/>
      <c r="C2" s="441"/>
      <c r="D2" s="441"/>
      <c r="E2" s="441"/>
      <c r="F2" s="441"/>
      <c r="G2" s="442"/>
      <c r="H2" s="122"/>
    </row>
    <row r="3" spans="1:8" ht="18" customHeight="1">
      <c r="A3" s="414" t="s">
        <v>107</v>
      </c>
      <c r="B3" s="415"/>
      <c r="C3" s="415"/>
      <c r="D3" s="415"/>
      <c r="E3" s="415"/>
      <c r="F3" s="415"/>
      <c r="G3" s="415"/>
      <c r="H3" s="443"/>
    </row>
    <row r="4" spans="1:8" ht="58.5" customHeight="1">
      <c r="A4" s="57" t="s">
        <v>9</v>
      </c>
      <c r="B4" s="58" t="s">
        <v>10</v>
      </c>
      <c r="C4" s="58" t="s">
        <v>11</v>
      </c>
      <c r="D4" s="58" t="s">
        <v>106</v>
      </c>
      <c r="E4" s="58" t="s">
        <v>12</v>
      </c>
      <c r="F4" s="59" t="s">
        <v>13</v>
      </c>
      <c r="G4" s="59" t="s">
        <v>589</v>
      </c>
      <c r="H4" s="58" t="s">
        <v>590</v>
      </c>
    </row>
    <row r="5" spans="1:8">
      <c r="A5" s="77"/>
      <c r="B5" s="77"/>
      <c r="C5" s="82"/>
      <c r="D5" s="82"/>
      <c r="E5" s="82"/>
      <c r="F5" s="81"/>
      <c r="G5" s="81"/>
      <c r="H5" s="81"/>
    </row>
    <row r="6" spans="1:8">
      <c r="A6" s="121" t="s">
        <v>0</v>
      </c>
      <c r="B6" s="120"/>
      <c r="C6" s="444" t="s">
        <v>105</v>
      </c>
      <c r="D6" s="445"/>
      <c r="E6" s="445"/>
      <c r="F6" s="445"/>
      <c r="G6" s="445"/>
      <c r="H6" s="446"/>
    </row>
    <row r="7" spans="1:8" ht="65.25" customHeight="1">
      <c r="A7" s="95" t="s">
        <v>104</v>
      </c>
      <c r="B7" s="95">
        <v>2</v>
      </c>
      <c r="C7" s="107" t="s">
        <v>493</v>
      </c>
      <c r="D7" s="102" t="s">
        <v>494</v>
      </c>
      <c r="E7" s="119" t="s">
        <v>102</v>
      </c>
      <c r="F7" s="98">
        <v>1</v>
      </c>
      <c r="G7" s="105"/>
      <c r="H7" s="98">
        <f>+F7*G7</f>
        <v>0</v>
      </c>
    </row>
    <row r="8" spans="1:8" ht="63" customHeight="1">
      <c r="A8" s="95" t="s">
        <v>103</v>
      </c>
      <c r="B8" s="95">
        <v>2.19</v>
      </c>
      <c r="C8" s="102" t="s">
        <v>495</v>
      </c>
      <c r="D8" s="102" t="s">
        <v>496</v>
      </c>
      <c r="E8" s="119" t="s">
        <v>102</v>
      </c>
      <c r="F8" s="98">
        <v>1</v>
      </c>
      <c r="G8" s="105"/>
      <c r="H8" s="98">
        <f>+F8*G8</f>
        <v>0</v>
      </c>
    </row>
    <row r="9" spans="1:8">
      <c r="A9" s="117"/>
      <c r="B9" s="117"/>
      <c r="C9" s="116"/>
      <c r="D9" s="116"/>
      <c r="E9" s="115"/>
      <c r="F9" s="113"/>
      <c r="G9" s="114"/>
      <c r="H9" s="118">
        <f>+SUM(H7:H8)</f>
        <v>0</v>
      </c>
    </row>
    <row r="10" spans="1:8">
      <c r="A10" s="117"/>
      <c r="B10" s="117"/>
      <c r="C10" s="116"/>
      <c r="D10" s="116"/>
      <c r="E10" s="115"/>
      <c r="F10" s="113"/>
      <c r="G10" s="114"/>
      <c r="H10" s="113"/>
    </row>
    <row r="11" spans="1:8">
      <c r="A11" s="97" t="s">
        <v>1</v>
      </c>
      <c r="B11" s="96"/>
      <c r="C11" s="447" t="s">
        <v>101</v>
      </c>
      <c r="D11" s="447"/>
      <c r="E11" s="448"/>
      <c r="F11" s="448"/>
      <c r="G11" s="448"/>
      <c r="H11" s="448"/>
    </row>
    <row r="12" spans="1:8" ht="38.25">
      <c r="A12" s="106" t="s">
        <v>100</v>
      </c>
      <c r="B12" s="95">
        <v>2.19</v>
      </c>
      <c r="C12" s="112" t="s">
        <v>497</v>
      </c>
      <c r="D12" s="111" t="s">
        <v>498</v>
      </c>
      <c r="E12" s="110" t="s">
        <v>7</v>
      </c>
      <c r="F12" s="109">
        <f>25*0.2</f>
        <v>5</v>
      </c>
      <c r="G12" s="108"/>
      <c r="H12" s="98">
        <f>+F12*G12</f>
        <v>0</v>
      </c>
    </row>
    <row r="13" spans="1:8" ht="63" customHeight="1">
      <c r="A13" s="106" t="s">
        <v>99</v>
      </c>
      <c r="B13" s="95">
        <v>2.19</v>
      </c>
      <c r="C13" s="107" t="s">
        <v>499</v>
      </c>
      <c r="D13" s="102" t="s">
        <v>500</v>
      </c>
      <c r="E13" s="101" t="s">
        <v>7</v>
      </c>
      <c r="F13" s="98">
        <v>30</v>
      </c>
      <c r="G13" s="105"/>
      <c r="H13" s="98">
        <f>+F13*G13</f>
        <v>0</v>
      </c>
    </row>
    <row r="14" spans="1:8" ht="38.25">
      <c r="A14" s="106" t="s">
        <v>98</v>
      </c>
      <c r="B14" s="95">
        <v>2.19</v>
      </c>
      <c r="C14" s="102" t="s">
        <v>501</v>
      </c>
      <c r="D14" s="102" t="s">
        <v>502</v>
      </c>
      <c r="E14" s="101" t="s">
        <v>7</v>
      </c>
      <c r="F14" s="98">
        <v>1</v>
      </c>
      <c r="G14" s="105"/>
      <c r="H14" s="98">
        <f>+F14*G14</f>
        <v>0</v>
      </c>
    </row>
    <row r="15" spans="1:8" ht="38.25">
      <c r="A15" s="106" t="s">
        <v>97</v>
      </c>
      <c r="B15" s="95">
        <v>2.19</v>
      </c>
      <c r="C15" s="102" t="s">
        <v>503</v>
      </c>
      <c r="D15" s="102" t="s">
        <v>504</v>
      </c>
      <c r="E15" s="101" t="s">
        <v>7</v>
      </c>
      <c r="F15" s="98">
        <v>22</v>
      </c>
      <c r="G15" s="105"/>
      <c r="H15" s="98">
        <f>+F15*G15</f>
        <v>0</v>
      </c>
    </row>
    <row r="16" spans="1:8" ht="70.5" customHeight="1">
      <c r="A16" s="95" t="s">
        <v>96</v>
      </c>
      <c r="B16" s="95">
        <v>2.19</v>
      </c>
      <c r="C16" s="107" t="s">
        <v>505</v>
      </c>
      <c r="D16" s="94" t="s">
        <v>506</v>
      </c>
      <c r="E16" s="101" t="s">
        <v>7</v>
      </c>
      <c r="F16" s="98">
        <f>+F13-F15</f>
        <v>8</v>
      </c>
      <c r="G16" s="105"/>
      <c r="H16" s="98">
        <f>+F16*G16</f>
        <v>0</v>
      </c>
    </row>
    <row r="17" spans="1:8">
      <c r="A17" s="90"/>
      <c r="B17" s="90"/>
      <c r="C17" s="89"/>
      <c r="D17" s="89"/>
      <c r="E17" s="89"/>
      <c r="F17" s="88"/>
      <c r="G17" s="88"/>
      <c r="H17" s="87">
        <f>+SUM(H12:H16)</f>
        <v>0</v>
      </c>
    </row>
    <row r="18" spans="1:8">
      <c r="A18" s="90"/>
      <c r="B18" s="90"/>
      <c r="C18" s="89"/>
      <c r="D18" s="89"/>
      <c r="E18" s="89"/>
      <c r="F18" s="88"/>
      <c r="G18" s="88"/>
      <c r="H18" s="87"/>
    </row>
    <row r="19" spans="1:8">
      <c r="A19" s="97" t="s">
        <v>2</v>
      </c>
      <c r="B19" s="96"/>
      <c r="C19" s="447" t="s">
        <v>95</v>
      </c>
      <c r="D19" s="447"/>
      <c r="E19" s="448"/>
      <c r="F19" s="448"/>
      <c r="G19" s="448"/>
      <c r="H19" s="448"/>
    </row>
    <row r="20" spans="1:8" ht="80.25" customHeight="1">
      <c r="A20" s="106" t="s">
        <v>94</v>
      </c>
      <c r="B20" s="95" t="s">
        <v>91</v>
      </c>
      <c r="C20" s="102" t="s">
        <v>507</v>
      </c>
      <c r="D20" s="102" t="s">
        <v>508</v>
      </c>
      <c r="E20" s="101" t="s">
        <v>93</v>
      </c>
      <c r="F20" s="98">
        <v>6</v>
      </c>
      <c r="G20" s="105"/>
      <c r="H20" s="98">
        <f>+F20*G20</f>
        <v>0</v>
      </c>
    </row>
    <row r="21" spans="1:8" ht="62.25" customHeight="1">
      <c r="A21" s="95" t="s">
        <v>92</v>
      </c>
      <c r="B21" s="95" t="s">
        <v>91</v>
      </c>
      <c r="C21" s="102" t="s">
        <v>509</v>
      </c>
      <c r="D21" s="102" t="s">
        <v>510</v>
      </c>
      <c r="E21" s="101" t="s">
        <v>90</v>
      </c>
      <c r="F21" s="98">
        <v>6</v>
      </c>
      <c r="G21" s="105"/>
      <c r="H21" s="98">
        <f>+F21*G21</f>
        <v>0</v>
      </c>
    </row>
    <row r="22" spans="1:8">
      <c r="A22" s="90"/>
      <c r="B22" s="90"/>
      <c r="C22" s="89"/>
      <c r="D22" s="89"/>
      <c r="E22" s="89"/>
      <c r="F22" s="88"/>
      <c r="G22" s="88"/>
      <c r="H22" s="87">
        <f>+SUM(H20:H21)</f>
        <v>0</v>
      </c>
    </row>
    <row r="23" spans="1:8">
      <c r="A23" s="90"/>
      <c r="B23" s="90"/>
      <c r="C23" s="89"/>
      <c r="D23" s="89"/>
      <c r="E23" s="89"/>
      <c r="F23" s="88"/>
      <c r="G23" s="88"/>
      <c r="H23" s="87"/>
    </row>
    <row r="24" spans="1:8">
      <c r="A24" s="104" t="s">
        <v>3</v>
      </c>
      <c r="B24" s="103"/>
      <c r="C24" s="448" t="s">
        <v>89</v>
      </c>
      <c r="D24" s="448"/>
      <c r="E24" s="448"/>
      <c r="F24" s="448"/>
      <c r="G24" s="448"/>
      <c r="H24" s="448"/>
    </row>
    <row r="25" spans="1:8" ht="51">
      <c r="A25" s="95" t="s">
        <v>88</v>
      </c>
      <c r="B25" s="95">
        <v>2.31</v>
      </c>
      <c r="C25" s="94" t="s">
        <v>511</v>
      </c>
      <c r="D25" s="94" t="s">
        <v>512</v>
      </c>
      <c r="E25" s="101" t="s">
        <v>87</v>
      </c>
      <c r="F25" s="100">
        <v>700</v>
      </c>
      <c r="G25" s="99"/>
      <c r="H25" s="98">
        <f>+F25*G25</f>
        <v>0</v>
      </c>
    </row>
    <row r="26" spans="1:8">
      <c r="A26" s="90"/>
      <c r="B26" s="90"/>
      <c r="C26" s="89"/>
      <c r="D26" s="89"/>
      <c r="E26" s="89"/>
      <c r="F26" s="88"/>
      <c r="G26" s="88"/>
      <c r="H26" s="87">
        <f>+H25</f>
        <v>0</v>
      </c>
    </row>
    <row r="27" spans="1:8">
      <c r="A27" s="90"/>
      <c r="B27" s="90"/>
      <c r="C27" s="89"/>
      <c r="D27" s="89"/>
      <c r="E27" s="89"/>
      <c r="F27" s="88"/>
      <c r="G27" s="88"/>
      <c r="H27" s="87"/>
    </row>
    <row r="28" spans="1:8">
      <c r="A28" s="97" t="s">
        <v>4</v>
      </c>
      <c r="B28" s="96"/>
      <c r="C28" s="447" t="s">
        <v>86</v>
      </c>
      <c r="D28" s="447"/>
      <c r="E28" s="448"/>
      <c r="F28" s="448"/>
      <c r="G28" s="448"/>
      <c r="H28" s="448"/>
    </row>
    <row r="29" spans="1:8" ht="51">
      <c r="A29" s="95" t="s">
        <v>85</v>
      </c>
      <c r="B29" s="95">
        <v>2.33</v>
      </c>
      <c r="C29" s="94" t="s">
        <v>513</v>
      </c>
      <c r="D29" s="94" t="s">
        <v>514</v>
      </c>
      <c r="E29" s="93" t="s">
        <v>84</v>
      </c>
      <c r="F29" s="91">
        <v>1600</v>
      </c>
      <c r="G29" s="92"/>
      <c r="H29" s="91">
        <f>+F29*G29</f>
        <v>0</v>
      </c>
    </row>
    <row r="30" spans="1:8">
      <c r="A30" s="86"/>
      <c r="B30" s="90"/>
      <c r="C30" s="89"/>
      <c r="D30" s="89"/>
      <c r="E30" s="89"/>
      <c r="F30" s="88"/>
      <c r="G30" s="88"/>
      <c r="H30" s="87">
        <f>+H29</f>
        <v>0</v>
      </c>
    </row>
    <row r="31" spans="1:8">
      <c r="A31" s="86"/>
      <c r="B31" s="86"/>
      <c r="C31" s="89"/>
      <c r="D31" s="89"/>
      <c r="E31" s="89"/>
      <c r="F31" s="88"/>
      <c r="G31" s="88"/>
      <c r="H31" s="87"/>
    </row>
    <row r="32" spans="1:8">
      <c r="A32" s="86"/>
      <c r="B32" s="86"/>
      <c r="C32" s="89"/>
      <c r="D32" s="89"/>
      <c r="E32" s="89"/>
      <c r="F32" s="88"/>
      <c r="G32" s="88"/>
      <c r="H32" s="87"/>
    </row>
    <row r="33" spans="1:9">
      <c r="A33" s="86"/>
      <c r="B33" s="86"/>
      <c r="C33" s="89"/>
      <c r="D33" s="89"/>
      <c r="E33" s="89"/>
      <c r="F33" s="88"/>
      <c r="G33" s="88"/>
      <c r="H33" s="87"/>
    </row>
    <row r="34" spans="1:9">
      <c r="A34" s="86"/>
      <c r="B34" s="86"/>
      <c r="C34" s="85"/>
      <c r="D34" s="85"/>
      <c r="E34" s="85"/>
      <c r="F34" s="84"/>
      <c r="G34" s="84"/>
      <c r="H34" s="83"/>
    </row>
    <row r="35" spans="1:9">
      <c r="A35" s="74"/>
      <c r="B35" s="433" t="s">
        <v>21</v>
      </c>
      <c r="C35" s="434"/>
      <c r="D35" s="434"/>
      <c r="E35" s="434"/>
      <c r="F35" s="434"/>
      <c r="G35" s="434"/>
      <c r="H35" s="435"/>
    </row>
    <row r="36" spans="1:9">
      <c r="A36" s="77"/>
      <c r="B36" s="77"/>
      <c r="C36" s="82"/>
      <c r="D36" s="82"/>
      <c r="E36" s="82"/>
      <c r="F36" s="81"/>
      <c r="G36" s="81"/>
      <c r="H36" s="81"/>
    </row>
    <row r="37" spans="1:9">
      <c r="A37" s="80"/>
      <c r="B37" s="79" t="s">
        <v>83</v>
      </c>
      <c r="C37" s="436" t="str">
        <f>C6</f>
        <v>PREPARATORY WORKS</v>
      </c>
      <c r="D37" s="437"/>
      <c r="E37" s="437"/>
      <c r="F37" s="438"/>
      <c r="G37" s="439">
        <f>+H9</f>
        <v>0</v>
      </c>
      <c r="H37" s="440"/>
    </row>
    <row r="38" spans="1:9">
      <c r="A38" s="80"/>
      <c r="B38" s="79" t="s">
        <v>82</v>
      </c>
      <c r="C38" s="436" t="str">
        <f>+C11</f>
        <v>EARTH WORKS</v>
      </c>
      <c r="D38" s="437"/>
      <c r="E38" s="437"/>
      <c r="F38" s="438"/>
      <c r="G38" s="439">
        <f>+H17</f>
        <v>0</v>
      </c>
      <c r="H38" s="440"/>
    </row>
    <row r="39" spans="1:9" ht="15.75" customHeight="1">
      <c r="A39" s="80"/>
      <c r="B39" s="79" t="s">
        <v>81</v>
      </c>
      <c r="C39" s="449" t="str">
        <f>+C19</f>
        <v xml:space="preserve">CONCRETE AND REINFORCED CONCRETE WORKS  </v>
      </c>
      <c r="D39" s="450"/>
      <c r="E39" s="450"/>
      <c r="F39" s="451"/>
      <c r="G39" s="439">
        <f>+H22</f>
        <v>0</v>
      </c>
      <c r="H39" s="440"/>
    </row>
    <row r="40" spans="1:9">
      <c r="A40" s="80"/>
      <c r="B40" s="79" t="s">
        <v>80</v>
      </c>
      <c r="C40" s="436" t="str">
        <f>+C24</f>
        <v>REINFORCEMENT</v>
      </c>
      <c r="D40" s="437"/>
      <c r="E40" s="437"/>
      <c r="F40" s="438"/>
      <c r="G40" s="439">
        <f>+H26</f>
        <v>0</v>
      </c>
      <c r="H40" s="440"/>
    </row>
    <row r="41" spans="1:9" ht="15.75" thickBot="1">
      <c r="A41" s="80"/>
      <c r="B41" s="79" t="s">
        <v>79</v>
      </c>
      <c r="C41" s="436" t="str">
        <f>+C28</f>
        <v xml:space="preserve">STEEL STRUCTURE </v>
      </c>
      <c r="D41" s="437"/>
      <c r="E41" s="437"/>
      <c r="F41" s="438"/>
      <c r="G41" s="457">
        <f>+H30</f>
        <v>0</v>
      </c>
      <c r="H41" s="458"/>
    </row>
    <row r="42" spans="1:9" ht="30.75" customHeight="1" thickBot="1">
      <c r="A42" s="78"/>
      <c r="B42" s="452" t="s">
        <v>78</v>
      </c>
      <c r="C42" s="453"/>
      <c r="D42" s="453"/>
      <c r="E42" s="453"/>
      <c r="F42" s="454"/>
      <c r="G42" s="399"/>
      <c r="H42" s="401">
        <f>SUM(G37:H41)</f>
        <v>0</v>
      </c>
      <c r="I42" s="400">
        <f>G42/118</f>
        <v>0</v>
      </c>
    </row>
    <row r="43" spans="1:9">
      <c r="A43" s="77"/>
      <c r="B43" s="77"/>
      <c r="C43" s="455"/>
      <c r="D43" s="455"/>
      <c r="E43" s="455"/>
      <c r="F43" s="455"/>
      <c r="G43" s="456"/>
      <c r="H43" s="456"/>
    </row>
  </sheetData>
  <mergeCells count="21">
    <mergeCell ref="B42:F42"/>
    <mergeCell ref="C43:F43"/>
    <mergeCell ref="G43:H43"/>
    <mergeCell ref="C41:F41"/>
    <mergeCell ref="G41:H41"/>
    <mergeCell ref="C38:F38"/>
    <mergeCell ref="G38:H38"/>
    <mergeCell ref="C39:F39"/>
    <mergeCell ref="G39:H39"/>
    <mergeCell ref="C40:F40"/>
    <mergeCell ref="G40:H40"/>
    <mergeCell ref="B35:H35"/>
    <mergeCell ref="C37:F37"/>
    <mergeCell ref="G37:H37"/>
    <mergeCell ref="A2:G2"/>
    <mergeCell ref="A3:H3"/>
    <mergeCell ref="C6:H6"/>
    <mergeCell ref="C19:H19"/>
    <mergeCell ref="C11:H11"/>
    <mergeCell ref="C28:H28"/>
    <mergeCell ref="C24:H24"/>
  </mergeCells>
  <pageMargins left="0.98425196850393704" right="0.59055118110236227" top="0.74803149606299213" bottom="0.74803149606299213" header="0.31496062992125984" footer="0.31496062992125984"/>
  <pageSetup paperSize="9" scale="6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M93"/>
  <sheetViews>
    <sheetView showZeros="0" view="pageBreakPreview" zoomScaleNormal="100" zoomScaleSheetLayoutView="100" workbookViewId="0">
      <selection activeCell="G4" sqref="G4:H4"/>
    </sheetView>
  </sheetViews>
  <sheetFormatPr defaultRowHeight="15"/>
  <cols>
    <col min="1" max="1" width="6.28515625" style="14" bestFit="1" customWidth="1"/>
    <col min="2" max="2" width="7.28515625" style="14" bestFit="1" customWidth="1"/>
    <col min="3" max="4" width="38.7109375" customWidth="1"/>
    <col min="5" max="5" width="6" bestFit="1" customWidth="1"/>
    <col min="6" max="6" width="5.5703125" style="9" bestFit="1" customWidth="1"/>
    <col min="7" max="7" width="11" style="128" customWidth="1"/>
    <col min="8" max="8" width="12" style="128" customWidth="1"/>
    <col min="9" max="9" width="11.7109375" bestFit="1" customWidth="1"/>
  </cols>
  <sheetData>
    <row r="2" spans="1:8" ht="56.25" customHeight="1">
      <c r="A2" s="462" t="s">
        <v>246</v>
      </c>
      <c r="B2" s="463"/>
      <c r="C2" s="463"/>
      <c r="D2" s="463"/>
      <c r="E2" s="463"/>
      <c r="F2" s="463"/>
      <c r="G2" s="464"/>
      <c r="H2" s="214"/>
    </row>
    <row r="3" spans="1:8" ht="18">
      <c r="A3" s="414" t="s">
        <v>245</v>
      </c>
      <c r="B3" s="415"/>
      <c r="C3" s="415"/>
      <c r="D3" s="415"/>
      <c r="E3" s="415"/>
      <c r="F3" s="415"/>
      <c r="G3" s="415"/>
      <c r="H3" s="416"/>
    </row>
    <row r="4" spans="1:8" ht="88.5" customHeight="1">
      <c r="A4" s="57" t="s">
        <v>9</v>
      </c>
      <c r="B4" s="58" t="s">
        <v>10</v>
      </c>
      <c r="C4" s="58" t="s">
        <v>11</v>
      </c>
      <c r="D4" s="58" t="s">
        <v>106</v>
      </c>
      <c r="E4" s="58" t="s">
        <v>12</v>
      </c>
      <c r="F4" s="59" t="s">
        <v>13</v>
      </c>
      <c r="G4" s="59" t="s">
        <v>589</v>
      </c>
      <c r="H4" s="58" t="s">
        <v>590</v>
      </c>
    </row>
    <row r="5" spans="1:8" ht="79.900000000000006" customHeight="1">
      <c r="A5" s="213"/>
      <c r="B5" s="213"/>
      <c r="C5" s="212" t="s">
        <v>244</v>
      </c>
      <c r="D5" s="212" t="s">
        <v>243</v>
      </c>
      <c r="E5" s="211"/>
      <c r="F5" s="210"/>
      <c r="G5" s="210"/>
      <c r="H5" s="209"/>
    </row>
    <row r="6" spans="1:8">
      <c r="A6" s="18"/>
      <c r="B6" s="18"/>
      <c r="C6" s="1"/>
      <c r="D6" s="1"/>
      <c r="E6" s="1"/>
      <c r="F6" s="8"/>
      <c r="G6" s="8"/>
      <c r="H6" s="6"/>
    </row>
    <row r="7" spans="1:8" ht="30">
      <c r="A7" s="70" t="s">
        <v>0</v>
      </c>
      <c r="B7" s="24"/>
      <c r="C7" s="173" t="s">
        <v>112</v>
      </c>
      <c r="D7" s="208" t="s">
        <v>242</v>
      </c>
      <c r="E7" s="130"/>
      <c r="F7" s="130"/>
      <c r="G7" s="130"/>
      <c r="H7" s="170"/>
    </row>
    <row r="8" spans="1:8">
      <c r="A8" s="12"/>
      <c r="B8" s="12"/>
      <c r="C8" s="5"/>
      <c r="D8" s="5"/>
      <c r="E8" s="5"/>
      <c r="F8" s="7"/>
      <c r="G8" s="7"/>
      <c r="H8" s="7"/>
    </row>
    <row r="9" spans="1:8">
      <c r="A9" s="4" t="s">
        <v>241</v>
      </c>
      <c r="B9" s="157" t="s">
        <v>240</v>
      </c>
      <c r="C9" s="32" t="s">
        <v>239</v>
      </c>
      <c r="D9" s="207" t="s">
        <v>238</v>
      </c>
      <c r="E9" s="146"/>
      <c r="F9" s="145"/>
      <c r="G9" s="144"/>
      <c r="H9" s="143"/>
    </row>
    <row r="10" spans="1:8" s="135" customFormat="1" ht="38.25">
      <c r="A10" s="206"/>
      <c r="B10" s="200"/>
      <c r="C10" s="205" t="s">
        <v>237</v>
      </c>
      <c r="D10" s="204" t="s">
        <v>236</v>
      </c>
      <c r="E10" s="138"/>
      <c r="F10" s="138"/>
      <c r="G10" s="137"/>
      <c r="H10" s="136"/>
    </row>
    <row r="11" spans="1:8" s="135" customFormat="1" ht="12.75">
      <c r="A11" s="201"/>
      <c r="B11" s="200"/>
      <c r="C11" s="203" t="s">
        <v>235</v>
      </c>
      <c r="D11" s="202" t="s">
        <v>234</v>
      </c>
      <c r="E11" s="138"/>
      <c r="F11" s="138"/>
      <c r="G11" s="137"/>
      <c r="H11" s="136"/>
    </row>
    <row r="12" spans="1:8" s="135" customFormat="1" ht="69.75" customHeight="1">
      <c r="A12" s="201"/>
      <c r="B12" s="200"/>
      <c r="C12" s="199" t="s">
        <v>233</v>
      </c>
      <c r="D12" s="198" t="s">
        <v>232</v>
      </c>
      <c r="E12" s="138"/>
      <c r="F12" s="138"/>
      <c r="G12" s="137"/>
      <c r="H12" s="136"/>
    </row>
    <row r="13" spans="1:8" s="190" customFormat="1" ht="12.75">
      <c r="A13" s="197"/>
      <c r="B13" s="196"/>
      <c r="C13" s="195"/>
      <c r="D13" s="194"/>
      <c r="E13" s="193"/>
      <c r="F13" s="193"/>
      <c r="G13" s="192"/>
      <c r="H13" s="191"/>
    </row>
    <row r="14" spans="1:8">
      <c r="A14" s="134"/>
      <c r="B14" s="133"/>
      <c r="C14" s="32"/>
      <c r="D14" s="151"/>
      <c r="E14" s="132" t="s">
        <v>231</v>
      </c>
      <c r="F14" s="132">
        <v>1</v>
      </c>
      <c r="G14" s="189"/>
      <c r="H14" s="154">
        <f>F14*G14</f>
        <v>0</v>
      </c>
    </row>
    <row r="15" spans="1:8">
      <c r="A15" s="134"/>
      <c r="B15" s="147"/>
      <c r="C15" s="32" t="s">
        <v>230</v>
      </c>
      <c r="D15" s="32" t="s">
        <v>229</v>
      </c>
      <c r="E15" s="146"/>
      <c r="F15" s="145"/>
      <c r="G15" s="144"/>
      <c r="H15" s="143"/>
    </row>
    <row r="16" spans="1:8" ht="94.5" customHeight="1">
      <c r="A16" s="156" t="s">
        <v>228</v>
      </c>
      <c r="B16" s="157">
        <v>3.4</v>
      </c>
      <c r="C16" s="32" t="s">
        <v>227</v>
      </c>
      <c r="D16" s="32" t="s">
        <v>226</v>
      </c>
      <c r="E16" s="146"/>
      <c r="F16" s="145"/>
      <c r="G16" s="144"/>
      <c r="H16" s="143"/>
    </row>
    <row r="17" spans="1:8">
      <c r="A17" s="156"/>
      <c r="B17" s="4"/>
      <c r="C17" s="32" t="s">
        <v>225</v>
      </c>
      <c r="D17" s="32" t="s">
        <v>225</v>
      </c>
      <c r="E17" s="132" t="s">
        <v>138</v>
      </c>
      <c r="F17" s="159">
        <v>48</v>
      </c>
      <c r="G17" s="155"/>
      <c r="H17" s="154">
        <f>F17*G17</f>
        <v>0</v>
      </c>
    </row>
    <row r="18" spans="1:8" ht="25.5">
      <c r="A18" s="156" t="s">
        <v>224</v>
      </c>
      <c r="B18" s="157">
        <v>3.4</v>
      </c>
      <c r="C18" s="32" t="s">
        <v>141</v>
      </c>
      <c r="D18" s="32" t="s">
        <v>140</v>
      </c>
      <c r="E18" s="146"/>
      <c r="F18" s="145"/>
      <c r="G18" s="144"/>
      <c r="H18" s="143"/>
    </row>
    <row r="19" spans="1:8">
      <c r="A19" s="156"/>
      <c r="B19" s="4"/>
      <c r="C19" s="32" t="s">
        <v>223</v>
      </c>
      <c r="D19" s="32" t="s">
        <v>223</v>
      </c>
      <c r="E19" s="132" t="s">
        <v>138</v>
      </c>
      <c r="F19" s="132">
        <v>8</v>
      </c>
      <c r="G19" s="155"/>
      <c r="H19" s="154">
        <f>F19*G19</f>
        <v>0</v>
      </c>
    </row>
    <row r="20" spans="1:8" ht="25.5">
      <c r="A20" s="134"/>
      <c r="B20" s="147"/>
      <c r="C20" s="19" t="s">
        <v>222</v>
      </c>
      <c r="D20" s="188" t="s">
        <v>221</v>
      </c>
      <c r="E20" s="146"/>
      <c r="F20" s="145"/>
      <c r="G20" s="144"/>
      <c r="H20" s="143"/>
    </row>
    <row r="21" spans="1:8" s="135" customFormat="1" ht="114.75">
      <c r="A21" s="142" t="s">
        <v>220</v>
      </c>
      <c r="B21" s="141" t="s">
        <v>191</v>
      </c>
      <c r="C21" s="140" t="s">
        <v>219</v>
      </c>
      <c r="D21" s="139" t="s">
        <v>218</v>
      </c>
      <c r="E21" s="138"/>
      <c r="F21" s="138"/>
      <c r="G21" s="177"/>
      <c r="H21" s="185"/>
    </row>
    <row r="22" spans="1:8">
      <c r="A22" s="134"/>
      <c r="B22" s="133"/>
      <c r="C22" s="32"/>
      <c r="D22" s="32"/>
      <c r="E22" s="132" t="s">
        <v>217</v>
      </c>
      <c r="F22" s="132">
        <v>0.6</v>
      </c>
      <c r="G22" s="187"/>
      <c r="H22" s="154">
        <f>F22*G22</f>
        <v>0</v>
      </c>
    </row>
    <row r="23" spans="1:8" ht="101.25" customHeight="1">
      <c r="A23" s="4" t="s">
        <v>216</v>
      </c>
      <c r="B23" s="141" t="s">
        <v>191</v>
      </c>
      <c r="C23" s="19" t="s">
        <v>215</v>
      </c>
      <c r="D23" s="22" t="s">
        <v>214</v>
      </c>
      <c r="E23" s="146"/>
      <c r="F23" s="145"/>
      <c r="G23" s="144"/>
      <c r="H23" s="143"/>
    </row>
    <row r="24" spans="1:8">
      <c r="A24" s="134"/>
      <c r="B24" s="133"/>
      <c r="C24" s="32"/>
      <c r="D24" s="32"/>
      <c r="E24" s="132" t="s">
        <v>14</v>
      </c>
      <c r="F24" s="132">
        <v>1</v>
      </c>
      <c r="G24" s="187"/>
      <c r="H24" s="154">
        <f>F24*G24</f>
        <v>0</v>
      </c>
    </row>
    <row r="25" spans="1:8" s="135" customFormat="1" ht="38.25">
      <c r="A25" s="142" t="s">
        <v>213</v>
      </c>
      <c r="B25" s="141" t="s">
        <v>191</v>
      </c>
      <c r="C25" s="140" t="s">
        <v>212</v>
      </c>
      <c r="D25" s="186" t="s">
        <v>211</v>
      </c>
      <c r="E25" s="138"/>
      <c r="F25" s="138"/>
      <c r="G25" s="177"/>
      <c r="H25" s="185"/>
    </row>
    <row r="26" spans="1:8">
      <c r="A26" s="134"/>
      <c r="B26" s="133"/>
      <c r="C26" s="32"/>
      <c r="D26" s="32"/>
      <c r="E26" s="132" t="s">
        <v>138</v>
      </c>
      <c r="F26" s="132">
        <v>8</v>
      </c>
      <c r="G26" s="184"/>
      <c r="H26" s="154">
        <f>F26*G26</f>
        <v>0</v>
      </c>
    </row>
    <row r="27" spans="1:8" ht="66" customHeight="1">
      <c r="A27" s="4" t="s">
        <v>210</v>
      </c>
      <c r="B27" s="141" t="s">
        <v>191</v>
      </c>
      <c r="C27" s="19" t="s">
        <v>209</v>
      </c>
      <c r="D27" s="32" t="s">
        <v>208</v>
      </c>
      <c r="E27" s="146"/>
      <c r="F27" s="145"/>
      <c r="G27" s="144"/>
      <c r="H27" s="143"/>
    </row>
    <row r="28" spans="1:8">
      <c r="A28" s="134"/>
      <c r="B28" s="133"/>
      <c r="C28" s="32"/>
      <c r="D28" s="32"/>
      <c r="E28" s="132" t="s">
        <v>14</v>
      </c>
      <c r="F28" s="132">
        <v>2</v>
      </c>
      <c r="G28" s="154"/>
      <c r="H28" s="137">
        <f>F28*G28</f>
        <v>0</v>
      </c>
    </row>
    <row r="29" spans="1:8" s="178" customFormat="1" ht="38.25">
      <c r="A29" s="4" t="s">
        <v>207</v>
      </c>
      <c r="B29" s="157" t="s">
        <v>203</v>
      </c>
      <c r="C29" s="19" t="s">
        <v>206</v>
      </c>
      <c r="D29" s="32" t="s">
        <v>205</v>
      </c>
      <c r="E29" s="146"/>
      <c r="F29" s="145"/>
      <c r="G29" s="144"/>
      <c r="H29" s="143"/>
    </row>
    <row r="30" spans="1:8" s="178" customFormat="1">
      <c r="A30" s="183"/>
      <c r="B30" s="182"/>
      <c r="C30" s="181"/>
      <c r="D30" s="181"/>
      <c r="E30" s="132" t="s">
        <v>14</v>
      </c>
      <c r="F30" s="132">
        <v>4</v>
      </c>
      <c r="G30" s="180"/>
      <c r="H30" s="180">
        <f>F30*G30</f>
        <v>0</v>
      </c>
    </row>
    <row r="31" spans="1:8" s="135" customFormat="1" ht="48" customHeight="1">
      <c r="A31" s="179" t="s">
        <v>204</v>
      </c>
      <c r="B31" s="157" t="s">
        <v>203</v>
      </c>
      <c r="C31" s="140" t="s">
        <v>202</v>
      </c>
      <c r="D31" s="139" t="s">
        <v>201</v>
      </c>
      <c r="E31" s="138"/>
      <c r="F31" s="138"/>
      <c r="G31" s="177"/>
      <c r="H31" s="136"/>
    </row>
    <row r="32" spans="1:8">
      <c r="A32" s="134"/>
      <c r="B32" s="133"/>
      <c r="C32" s="32"/>
      <c r="D32" s="32"/>
      <c r="E32" s="132" t="s">
        <v>138</v>
      </c>
      <c r="F32" s="132">
        <v>12</v>
      </c>
      <c r="G32" s="137"/>
      <c r="H32" s="154">
        <f>F32*G32</f>
        <v>0</v>
      </c>
    </row>
    <row r="33" spans="1:8" s="178" customFormat="1" ht="64.5" customHeight="1">
      <c r="A33" s="4" t="s">
        <v>200</v>
      </c>
      <c r="B33" s="157" t="s">
        <v>199</v>
      </c>
      <c r="C33" s="19" t="s">
        <v>198</v>
      </c>
      <c r="D33" s="32" t="s">
        <v>197</v>
      </c>
      <c r="E33" s="146"/>
      <c r="F33" s="145"/>
      <c r="G33" s="144"/>
      <c r="H33" s="143"/>
    </row>
    <row r="34" spans="1:8" s="178" customFormat="1">
      <c r="A34" s="134"/>
      <c r="B34" s="133"/>
      <c r="C34" s="32"/>
      <c r="D34" s="32"/>
      <c r="E34" s="17" t="s">
        <v>14</v>
      </c>
      <c r="F34" s="17">
        <v>1</v>
      </c>
      <c r="G34" s="154"/>
      <c r="H34" s="154">
        <f>F34*G34</f>
        <v>0</v>
      </c>
    </row>
    <row r="35" spans="1:8" s="135" customFormat="1" ht="76.5">
      <c r="A35" s="142" t="s">
        <v>196</v>
      </c>
      <c r="B35" s="141" t="s">
        <v>195</v>
      </c>
      <c r="C35" s="140" t="s">
        <v>194</v>
      </c>
      <c r="D35" s="139" t="s">
        <v>193</v>
      </c>
      <c r="E35" s="138"/>
      <c r="F35" s="138"/>
      <c r="G35" s="177"/>
      <c r="H35" s="136"/>
    </row>
    <row r="36" spans="1:8">
      <c r="A36" s="134"/>
      <c r="B36" s="133"/>
      <c r="C36" s="32"/>
      <c r="D36" s="32"/>
      <c r="E36" s="132" t="s">
        <v>14</v>
      </c>
      <c r="F36" s="132">
        <v>8</v>
      </c>
      <c r="G36" s="137"/>
      <c r="H36" s="154">
        <f>F36*G36</f>
        <v>0</v>
      </c>
    </row>
    <row r="37" spans="1:8" ht="38.25">
      <c r="A37" s="4" t="s">
        <v>192</v>
      </c>
      <c r="B37" s="157" t="s">
        <v>191</v>
      </c>
      <c r="C37" s="19" t="s">
        <v>190</v>
      </c>
      <c r="D37" s="32" t="s">
        <v>189</v>
      </c>
      <c r="E37" s="146"/>
      <c r="F37" s="145"/>
      <c r="G37" s="144"/>
      <c r="H37" s="143"/>
    </row>
    <row r="38" spans="1:8">
      <c r="A38" s="134"/>
      <c r="B38" s="133"/>
      <c r="C38" s="32"/>
      <c r="D38" s="32"/>
      <c r="E38" s="132" t="s">
        <v>14</v>
      </c>
      <c r="F38" s="132">
        <v>4</v>
      </c>
      <c r="G38" s="137"/>
      <c r="H38" s="154">
        <f>F38*G38</f>
        <v>0</v>
      </c>
    </row>
    <row r="39" spans="1:8" ht="63.75">
      <c r="A39" s="4" t="s">
        <v>188</v>
      </c>
      <c r="B39" s="157">
        <v>3.11</v>
      </c>
      <c r="C39" s="19" t="s">
        <v>187</v>
      </c>
      <c r="D39" s="32" t="s">
        <v>186</v>
      </c>
      <c r="E39" s="146"/>
      <c r="F39" s="145"/>
      <c r="G39" s="144"/>
      <c r="H39" s="143"/>
    </row>
    <row r="40" spans="1:8">
      <c r="A40" s="134"/>
      <c r="B40" s="133"/>
      <c r="C40" s="32"/>
      <c r="D40" s="32"/>
      <c r="E40" s="132" t="s">
        <v>117</v>
      </c>
      <c r="F40" s="132">
        <v>1</v>
      </c>
      <c r="G40" s="137"/>
      <c r="H40" s="154">
        <f>F40*G40</f>
        <v>0</v>
      </c>
    </row>
    <row r="41" spans="1:8">
      <c r="A41" s="134"/>
      <c r="B41" s="147"/>
      <c r="C41" s="32" t="s">
        <v>123</v>
      </c>
      <c r="D41" s="32" t="s">
        <v>122</v>
      </c>
      <c r="E41" s="146"/>
      <c r="F41" s="145"/>
      <c r="G41" s="144"/>
      <c r="H41" s="143"/>
    </row>
    <row r="42" spans="1:8" s="135" customFormat="1" ht="47.25" customHeight="1">
      <c r="A42" s="142" t="s">
        <v>185</v>
      </c>
      <c r="B42" s="141" t="s">
        <v>120</v>
      </c>
      <c r="C42" s="140" t="s">
        <v>119</v>
      </c>
      <c r="D42" s="139" t="s">
        <v>118</v>
      </c>
      <c r="E42" s="138"/>
      <c r="F42" s="138"/>
      <c r="G42" s="177"/>
      <c r="H42" s="136"/>
    </row>
    <row r="43" spans="1:8">
      <c r="A43" s="134"/>
      <c r="B43" s="133"/>
      <c r="C43" s="32"/>
      <c r="D43" s="32"/>
      <c r="E43" s="132" t="s">
        <v>117</v>
      </c>
      <c r="F43" s="132">
        <v>1</v>
      </c>
      <c r="G43" s="176"/>
      <c r="H43" s="154">
        <f>F43*G43</f>
        <v>0</v>
      </c>
    </row>
    <row r="44" spans="1:8">
      <c r="A44" s="134"/>
      <c r="B44" s="133"/>
      <c r="C44" s="32"/>
      <c r="D44" s="32"/>
      <c r="E44" s="163"/>
      <c r="F44" s="163"/>
      <c r="G44" s="175"/>
      <c r="H44" s="174"/>
    </row>
    <row r="45" spans="1:8" ht="30">
      <c r="A45" s="70"/>
      <c r="B45" s="24"/>
      <c r="C45" s="173" t="s">
        <v>184</v>
      </c>
      <c r="D45" s="172" t="s">
        <v>183</v>
      </c>
      <c r="E45" s="130"/>
      <c r="F45" s="130"/>
      <c r="G45" s="130"/>
      <c r="H45" s="171">
        <f>SUM(H10:H44)</f>
        <v>0</v>
      </c>
    </row>
    <row r="46" spans="1:8">
      <c r="A46" s="18"/>
      <c r="B46" s="18"/>
      <c r="C46" s="1"/>
      <c r="D46" s="1"/>
      <c r="E46" s="1"/>
      <c r="F46" s="8"/>
      <c r="G46" s="8"/>
      <c r="H46" s="6"/>
    </row>
    <row r="47" spans="1:8" ht="30">
      <c r="A47" s="70" t="s">
        <v>1</v>
      </c>
      <c r="B47" s="24"/>
      <c r="C47" s="131" t="s">
        <v>110</v>
      </c>
      <c r="D47" s="130" t="s">
        <v>182</v>
      </c>
      <c r="E47" s="130"/>
      <c r="F47" s="130"/>
      <c r="G47" s="130"/>
      <c r="H47" s="170"/>
    </row>
    <row r="48" spans="1:8">
      <c r="A48" s="12"/>
      <c r="B48" s="12"/>
      <c r="C48" s="5"/>
      <c r="D48" s="5"/>
      <c r="E48" s="5"/>
      <c r="F48" s="7"/>
      <c r="G48" s="7"/>
      <c r="H48" s="7"/>
    </row>
    <row r="49" spans="1:13">
      <c r="A49" s="4"/>
      <c r="B49" s="4"/>
      <c r="C49" s="32" t="s">
        <v>181</v>
      </c>
      <c r="D49" s="32" t="s">
        <v>180</v>
      </c>
      <c r="E49" s="146"/>
      <c r="F49" s="145"/>
      <c r="G49" s="144"/>
      <c r="H49" s="143"/>
    </row>
    <row r="50" spans="1:13" s="135" customFormat="1" ht="57" customHeight="1">
      <c r="A50" s="4" t="s">
        <v>179</v>
      </c>
      <c r="B50" s="141" t="s">
        <v>175</v>
      </c>
      <c r="C50" s="169" t="s">
        <v>178</v>
      </c>
      <c r="D50" s="139" t="s">
        <v>177</v>
      </c>
      <c r="E50" s="138"/>
      <c r="F50" s="138"/>
      <c r="G50" s="137"/>
      <c r="H50" s="136"/>
    </row>
    <row r="51" spans="1:13">
      <c r="A51" s="43"/>
      <c r="B51" s="168"/>
      <c r="C51" s="32"/>
      <c r="D51" s="32"/>
      <c r="E51" s="132" t="s">
        <v>117</v>
      </c>
      <c r="F51" s="132">
        <v>1</v>
      </c>
      <c r="G51" s="20"/>
      <c r="H51" s="3">
        <f>F51*G51</f>
        <v>0</v>
      </c>
    </row>
    <row r="52" spans="1:13" s="135" customFormat="1" ht="25.5">
      <c r="A52" s="25" t="s">
        <v>176</v>
      </c>
      <c r="B52" s="153" t="s">
        <v>175</v>
      </c>
      <c r="C52" s="149" t="s">
        <v>174</v>
      </c>
      <c r="D52" s="139" t="s">
        <v>173</v>
      </c>
      <c r="E52" s="138"/>
      <c r="F52" s="138"/>
      <c r="G52" s="137"/>
      <c r="H52" s="136"/>
    </row>
    <row r="53" spans="1:13">
      <c r="A53" s="30"/>
      <c r="B53" s="167"/>
      <c r="C53" s="166" t="s">
        <v>172</v>
      </c>
      <c r="D53" s="165" t="s">
        <v>171</v>
      </c>
      <c r="E53" s="132" t="s">
        <v>14</v>
      </c>
      <c r="F53" s="132">
        <v>2</v>
      </c>
      <c r="G53" s="20"/>
      <c r="H53" s="3">
        <f>F53*G53</f>
        <v>0</v>
      </c>
    </row>
    <row r="54" spans="1:13">
      <c r="A54" s="30"/>
      <c r="B54" s="167"/>
      <c r="C54" s="166" t="s">
        <v>170</v>
      </c>
      <c r="D54" s="165" t="s">
        <v>169</v>
      </c>
      <c r="E54" s="132" t="s">
        <v>14</v>
      </c>
      <c r="F54" s="132">
        <v>1</v>
      </c>
      <c r="G54" s="20"/>
      <c r="H54" s="3">
        <f>F54*G54</f>
        <v>0</v>
      </c>
    </row>
    <row r="55" spans="1:13">
      <c r="A55" s="31"/>
      <c r="B55" s="148"/>
      <c r="C55" s="166" t="s">
        <v>168</v>
      </c>
      <c r="D55" s="165" t="s">
        <v>167</v>
      </c>
      <c r="E55" s="132" t="s">
        <v>14</v>
      </c>
      <c r="F55" s="132">
        <v>1</v>
      </c>
      <c r="G55" s="20"/>
      <c r="H55" s="3">
        <f>F55*G55</f>
        <v>0</v>
      </c>
    </row>
    <row r="56" spans="1:13">
      <c r="A56" s="12"/>
      <c r="B56" s="12"/>
      <c r="C56" s="5"/>
      <c r="D56" s="5"/>
      <c r="E56" s="5"/>
      <c r="F56" s="7"/>
      <c r="G56" s="7"/>
      <c r="H56" s="7"/>
    </row>
    <row r="57" spans="1:13" ht="25.5">
      <c r="A57" s="25"/>
      <c r="B57" s="25"/>
      <c r="C57" s="19" t="s">
        <v>166</v>
      </c>
      <c r="D57" s="32" t="s">
        <v>165</v>
      </c>
      <c r="E57" s="146"/>
      <c r="F57" s="145"/>
      <c r="G57" s="144"/>
      <c r="H57" s="143"/>
    </row>
    <row r="58" spans="1:13" ht="153.75" customHeight="1">
      <c r="A58" s="4" t="s">
        <v>164</v>
      </c>
      <c r="B58" s="157">
        <v>3.4</v>
      </c>
      <c r="C58" s="19" t="s">
        <v>163</v>
      </c>
      <c r="D58" s="22" t="s">
        <v>162</v>
      </c>
      <c r="E58" s="146"/>
      <c r="F58" s="145"/>
      <c r="G58" s="144"/>
      <c r="H58" s="143"/>
    </row>
    <row r="59" spans="1:13">
      <c r="A59" s="31"/>
      <c r="B59" s="148"/>
      <c r="C59" s="164" t="s">
        <v>161</v>
      </c>
      <c r="D59" s="164" t="s">
        <v>161</v>
      </c>
      <c r="E59" s="132" t="s">
        <v>138</v>
      </c>
      <c r="F59" s="159">
        <v>20</v>
      </c>
      <c r="G59" s="20"/>
      <c r="H59" s="3">
        <f>F59*G59</f>
        <v>0</v>
      </c>
    </row>
    <row r="60" spans="1:13">
      <c r="A60" s="31"/>
      <c r="B60" s="148"/>
      <c r="C60" s="164" t="s">
        <v>160</v>
      </c>
      <c r="D60" s="164" t="s">
        <v>160</v>
      </c>
      <c r="E60" s="132" t="s">
        <v>138</v>
      </c>
      <c r="F60" s="132">
        <v>10</v>
      </c>
      <c r="G60" s="20"/>
      <c r="H60" s="3">
        <f>F60*G60</f>
        <v>0</v>
      </c>
    </row>
    <row r="61" spans="1:13">
      <c r="A61" s="134"/>
      <c r="B61" s="133"/>
      <c r="C61" s="32"/>
      <c r="D61" s="32"/>
      <c r="E61" s="163"/>
      <c r="F61" s="163"/>
      <c r="G61" s="144"/>
      <c r="H61" s="143"/>
    </row>
    <row r="62" spans="1:13" s="135" customFormat="1" ht="123.75" customHeight="1">
      <c r="A62" s="31" t="s">
        <v>159</v>
      </c>
      <c r="B62" s="162" t="s">
        <v>158</v>
      </c>
      <c r="C62" s="149" t="s">
        <v>157</v>
      </c>
      <c r="D62" s="161" t="s">
        <v>156</v>
      </c>
      <c r="E62" s="138"/>
      <c r="F62" s="138"/>
      <c r="G62" s="137"/>
      <c r="H62" s="136"/>
    </row>
    <row r="63" spans="1:13">
      <c r="A63" s="31"/>
      <c r="B63" s="148"/>
      <c r="C63" s="32"/>
      <c r="D63" s="32"/>
      <c r="E63" s="132" t="s">
        <v>14</v>
      </c>
      <c r="F63" s="159">
        <v>6</v>
      </c>
      <c r="G63" s="20"/>
      <c r="H63" s="3">
        <f>F63*G63</f>
        <v>0</v>
      </c>
      <c r="M63" s="160"/>
    </row>
    <row r="64" spans="1:13" s="135" customFormat="1" ht="51">
      <c r="A64" s="4" t="s">
        <v>155</v>
      </c>
      <c r="B64" s="150" t="s">
        <v>151</v>
      </c>
      <c r="C64" s="149" t="s">
        <v>154</v>
      </c>
      <c r="D64" s="139" t="s">
        <v>153</v>
      </c>
      <c r="E64" s="138"/>
      <c r="F64" s="138"/>
      <c r="G64" s="137"/>
      <c r="H64" s="136"/>
    </row>
    <row r="65" spans="1:8">
      <c r="A65" s="31"/>
      <c r="B65" s="148"/>
      <c r="C65" s="32"/>
      <c r="D65" s="32"/>
      <c r="E65" s="132" t="s">
        <v>14</v>
      </c>
      <c r="F65" s="159">
        <v>2</v>
      </c>
      <c r="G65" s="20"/>
      <c r="H65" s="3">
        <f>F65*G65</f>
        <v>0</v>
      </c>
    </row>
    <row r="66" spans="1:8" s="135" customFormat="1" ht="51">
      <c r="A66" s="4" t="s">
        <v>152</v>
      </c>
      <c r="B66" s="150" t="s">
        <v>151</v>
      </c>
      <c r="C66" s="149" t="s">
        <v>150</v>
      </c>
      <c r="D66" s="158" t="s">
        <v>149</v>
      </c>
      <c r="E66" s="138"/>
      <c r="F66" s="138"/>
      <c r="G66" s="137"/>
      <c r="H66" s="136"/>
    </row>
    <row r="67" spans="1:8">
      <c r="A67" s="31"/>
      <c r="B67" s="148"/>
      <c r="C67" s="32"/>
      <c r="D67" s="32"/>
      <c r="E67" s="132" t="s">
        <v>14</v>
      </c>
      <c r="F67" s="132">
        <v>1</v>
      </c>
      <c r="G67" s="20"/>
      <c r="H67" s="3">
        <f>F67*G67</f>
        <v>0</v>
      </c>
    </row>
    <row r="68" spans="1:8" s="135" customFormat="1" ht="63.75">
      <c r="A68" s="4" t="s">
        <v>148</v>
      </c>
      <c r="B68" s="150" t="s">
        <v>126</v>
      </c>
      <c r="C68" s="149" t="s">
        <v>147</v>
      </c>
      <c r="D68" s="158" t="s">
        <v>146</v>
      </c>
      <c r="E68" s="138"/>
      <c r="F68" s="138"/>
      <c r="G68" s="137"/>
      <c r="H68" s="136"/>
    </row>
    <row r="69" spans="1:8">
      <c r="A69" s="31"/>
      <c r="B69" s="148"/>
      <c r="C69" s="32"/>
      <c r="D69" s="32"/>
      <c r="E69" s="132" t="s">
        <v>138</v>
      </c>
      <c r="F69" s="132">
        <v>5</v>
      </c>
      <c r="G69" s="20"/>
      <c r="H69" s="3">
        <f>F69*G69</f>
        <v>0</v>
      </c>
    </row>
    <row r="70" spans="1:8" s="135" customFormat="1" ht="51">
      <c r="A70" s="4" t="s">
        <v>145</v>
      </c>
      <c r="B70" s="150" t="s">
        <v>126</v>
      </c>
      <c r="C70" s="149" t="s">
        <v>144</v>
      </c>
      <c r="D70" s="139" t="s">
        <v>143</v>
      </c>
      <c r="E70" s="138"/>
      <c r="F70" s="138"/>
      <c r="G70" s="137"/>
      <c r="H70" s="136"/>
    </row>
    <row r="71" spans="1:8">
      <c r="A71" s="31"/>
      <c r="B71" s="148"/>
      <c r="C71" s="32"/>
      <c r="D71" s="32"/>
      <c r="E71" s="132" t="s">
        <v>138</v>
      </c>
      <c r="F71" s="132">
        <v>15</v>
      </c>
      <c r="G71" s="20"/>
      <c r="H71" s="3">
        <f>F71*G71</f>
        <v>0</v>
      </c>
    </row>
    <row r="72" spans="1:8" ht="25.5">
      <c r="A72" s="4" t="s">
        <v>142</v>
      </c>
      <c r="B72" s="157">
        <v>3.8</v>
      </c>
      <c r="C72" s="32" t="s">
        <v>141</v>
      </c>
      <c r="D72" s="32" t="s">
        <v>140</v>
      </c>
      <c r="E72" s="146"/>
      <c r="F72" s="145"/>
      <c r="G72" s="144"/>
      <c r="H72" s="143"/>
    </row>
    <row r="73" spans="1:8">
      <c r="A73" s="156"/>
      <c r="B73" s="4"/>
      <c r="C73" s="32" t="s">
        <v>139</v>
      </c>
      <c r="D73" s="32" t="s">
        <v>139</v>
      </c>
      <c r="E73" s="132" t="s">
        <v>138</v>
      </c>
      <c r="F73" s="132">
        <v>15</v>
      </c>
      <c r="G73" s="155"/>
      <c r="H73" s="154">
        <f>F73*G73</f>
        <v>0</v>
      </c>
    </row>
    <row r="74" spans="1:8" s="135" customFormat="1" ht="76.5">
      <c r="A74" s="4" t="s">
        <v>137</v>
      </c>
      <c r="B74" s="150" t="s">
        <v>126</v>
      </c>
      <c r="C74" s="149" t="s">
        <v>136</v>
      </c>
      <c r="D74" s="60" t="s">
        <v>135</v>
      </c>
      <c r="E74" s="138"/>
      <c r="F74" s="138"/>
      <c r="G74" s="137"/>
      <c r="H74" s="136"/>
    </row>
    <row r="75" spans="1:8">
      <c r="A75" s="31"/>
      <c r="B75" s="148"/>
      <c r="C75" s="32"/>
      <c r="D75" s="32"/>
      <c r="E75" s="132" t="s">
        <v>134</v>
      </c>
      <c r="F75" s="132">
        <v>1</v>
      </c>
      <c r="G75" s="20"/>
      <c r="H75" s="3">
        <f>F75*G75</f>
        <v>0</v>
      </c>
    </row>
    <row r="76" spans="1:8" s="135" customFormat="1" ht="86.25" customHeight="1">
      <c r="A76" s="25" t="s">
        <v>133</v>
      </c>
      <c r="B76" s="153" t="s">
        <v>126</v>
      </c>
      <c r="C76" s="149" t="s">
        <v>132</v>
      </c>
      <c r="D76" s="60" t="s">
        <v>131</v>
      </c>
      <c r="E76" s="138"/>
      <c r="F76" s="138"/>
      <c r="G76" s="137"/>
      <c r="H76" s="136"/>
    </row>
    <row r="77" spans="1:8">
      <c r="A77" s="31"/>
      <c r="B77" s="148"/>
      <c r="C77" s="32"/>
      <c r="D77" s="32"/>
      <c r="E77" s="132" t="s">
        <v>14</v>
      </c>
      <c r="F77" s="132">
        <v>1</v>
      </c>
      <c r="G77" s="20"/>
      <c r="H77" s="3">
        <f>F77*G77</f>
        <v>0</v>
      </c>
    </row>
    <row r="78" spans="1:8" s="135" customFormat="1" ht="76.5">
      <c r="A78" s="4" t="s">
        <v>130</v>
      </c>
      <c r="B78" s="150" t="s">
        <v>126</v>
      </c>
      <c r="C78" s="152" t="s">
        <v>129</v>
      </c>
      <c r="D78" s="60" t="s">
        <v>128</v>
      </c>
      <c r="E78" s="138"/>
      <c r="F78" s="138"/>
      <c r="G78" s="137"/>
      <c r="H78" s="136"/>
    </row>
    <row r="79" spans="1:8">
      <c r="A79" s="31"/>
      <c r="B79" s="148"/>
      <c r="C79" s="151"/>
      <c r="D79" s="32"/>
      <c r="E79" s="132" t="s">
        <v>14</v>
      </c>
      <c r="F79" s="132">
        <v>1</v>
      </c>
      <c r="G79" s="20"/>
      <c r="H79" s="3">
        <f>F79*G79</f>
        <v>0</v>
      </c>
    </row>
    <row r="80" spans="1:8" s="135" customFormat="1" ht="38.25">
      <c r="A80" s="4" t="s">
        <v>127</v>
      </c>
      <c r="B80" s="150" t="s">
        <v>126</v>
      </c>
      <c r="C80" s="149" t="s">
        <v>125</v>
      </c>
      <c r="D80" s="139" t="s">
        <v>124</v>
      </c>
      <c r="E80" s="138"/>
      <c r="F80" s="138"/>
      <c r="G80" s="137"/>
      <c r="H80" s="136"/>
    </row>
    <row r="81" spans="1:8">
      <c r="A81" s="31"/>
      <c r="B81" s="148"/>
      <c r="C81" s="32"/>
      <c r="D81" s="32"/>
      <c r="E81" s="132" t="s">
        <v>117</v>
      </c>
      <c r="F81" s="132">
        <v>1</v>
      </c>
      <c r="G81" s="20"/>
      <c r="H81" s="3">
        <f>F81*G81</f>
        <v>0</v>
      </c>
    </row>
    <row r="82" spans="1:8">
      <c r="A82" s="134"/>
      <c r="B82" s="147"/>
      <c r="C82" s="32" t="s">
        <v>123</v>
      </c>
      <c r="D82" s="32" t="s">
        <v>122</v>
      </c>
      <c r="E82" s="146"/>
      <c r="F82" s="145"/>
      <c r="G82" s="144"/>
      <c r="H82" s="143"/>
    </row>
    <row r="83" spans="1:8" s="135" customFormat="1" ht="38.25">
      <c r="A83" s="142" t="s">
        <v>121</v>
      </c>
      <c r="B83" s="141" t="s">
        <v>120</v>
      </c>
      <c r="C83" s="140" t="s">
        <v>119</v>
      </c>
      <c r="D83" s="139" t="s">
        <v>118</v>
      </c>
      <c r="E83" s="138"/>
      <c r="F83" s="138"/>
      <c r="G83" s="137"/>
      <c r="H83" s="136"/>
    </row>
    <row r="84" spans="1:8">
      <c r="A84" s="134"/>
      <c r="B84" s="133"/>
      <c r="C84" s="32"/>
      <c r="D84" s="32"/>
      <c r="E84" s="132" t="s">
        <v>117</v>
      </c>
      <c r="F84" s="132">
        <v>1</v>
      </c>
      <c r="G84" s="20"/>
      <c r="H84" s="3">
        <f>F84*G84</f>
        <v>0</v>
      </c>
    </row>
    <row r="85" spans="1:8">
      <c r="A85" s="18"/>
      <c r="B85" s="18"/>
      <c r="C85" s="1"/>
      <c r="D85" s="1"/>
      <c r="E85" s="1"/>
      <c r="F85" s="8"/>
      <c r="G85" s="8"/>
      <c r="H85" s="6"/>
    </row>
    <row r="86" spans="1:8" ht="45">
      <c r="A86" s="70" t="s">
        <v>1</v>
      </c>
      <c r="B86" s="24"/>
      <c r="C86" s="131" t="s">
        <v>116</v>
      </c>
      <c r="D86" s="129" t="s">
        <v>115</v>
      </c>
      <c r="E86" s="130"/>
      <c r="F86" s="130"/>
      <c r="G86" s="130"/>
      <c r="H86" s="129">
        <f>SUM(H47:H85)</f>
        <v>0</v>
      </c>
    </row>
    <row r="87" spans="1:8">
      <c r="A87" s="18"/>
      <c r="B87" s="18"/>
      <c r="C87" s="1"/>
      <c r="D87" s="1"/>
      <c r="E87" s="1"/>
      <c r="F87" s="8"/>
      <c r="G87" s="8"/>
      <c r="H87" s="6"/>
    </row>
    <row r="88" spans="1:8">
      <c r="A88"/>
      <c r="B88" s="430" t="s">
        <v>114</v>
      </c>
      <c r="C88" s="431"/>
      <c r="D88" s="431"/>
      <c r="E88" s="431"/>
      <c r="F88" s="431"/>
      <c r="G88" s="431"/>
      <c r="H88" s="432"/>
    </row>
    <row r="89" spans="1:8">
      <c r="A89" s="12"/>
      <c r="B89" s="12"/>
      <c r="C89" s="5"/>
      <c r="D89" s="5"/>
      <c r="E89" s="5"/>
      <c r="F89" s="7"/>
      <c r="G89" s="7"/>
      <c r="H89" s="7"/>
    </row>
    <row r="90" spans="1:8">
      <c r="A90" s="36"/>
      <c r="B90" s="54" t="s">
        <v>113</v>
      </c>
      <c r="C90" s="417" t="s">
        <v>112</v>
      </c>
      <c r="D90" s="418"/>
      <c r="E90" s="418"/>
      <c r="F90" s="419"/>
      <c r="G90" s="466">
        <f>H45</f>
        <v>0</v>
      </c>
      <c r="H90" s="467"/>
    </row>
    <row r="91" spans="1:8" ht="15.75" thickBot="1">
      <c r="A91" s="36"/>
      <c r="B91" s="54" t="s">
        <v>111</v>
      </c>
      <c r="C91" s="417" t="s">
        <v>110</v>
      </c>
      <c r="D91" s="418"/>
      <c r="E91" s="418"/>
      <c r="F91" s="419"/>
      <c r="G91" s="459">
        <f>H86</f>
        <v>0</v>
      </c>
      <c r="H91" s="460"/>
    </row>
    <row r="92" spans="1:8" ht="30.75" customHeight="1" thickBot="1">
      <c r="A92" s="37"/>
      <c r="B92" s="420" t="s">
        <v>109</v>
      </c>
      <c r="C92" s="421"/>
      <c r="D92" s="421"/>
      <c r="E92" s="421"/>
      <c r="F92" s="465"/>
      <c r="G92" s="404"/>
      <c r="H92" s="405">
        <f>G90+G91</f>
        <v>0</v>
      </c>
    </row>
    <row r="93" spans="1:8">
      <c r="A93" s="16"/>
      <c r="B93" s="16"/>
      <c r="C93" s="410"/>
      <c r="D93" s="410"/>
      <c r="E93" s="410"/>
      <c r="F93" s="410"/>
      <c r="G93" s="461"/>
      <c r="H93" s="461"/>
    </row>
  </sheetData>
  <mergeCells count="10">
    <mergeCell ref="G91:H91"/>
    <mergeCell ref="C93:F93"/>
    <mergeCell ref="G93:H93"/>
    <mergeCell ref="A2:G2"/>
    <mergeCell ref="A3:H3"/>
    <mergeCell ref="B92:F92"/>
    <mergeCell ref="B88:H88"/>
    <mergeCell ref="C90:F90"/>
    <mergeCell ref="G90:H90"/>
    <mergeCell ref="C91:F91"/>
  </mergeCells>
  <pageMargins left="0.7" right="0.7" top="0.75" bottom="0.75" header="0.3" footer="0.3"/>
  <pageSetup paperSize="9" scale="69" fitToHeight="0" orientation="portrait" r:id="rId1"/>
  <rowBreaks count="3" manualBreakCount="3">
    <brk id="22" max="7" man="1"/>
    <brk id="45" max="7" man="1"/>
    <brk id="69"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B1:K73"/>
  <sheetViews>
    <sheetView view="pageBreakPreview" zoomScale="85" zoomScaleNormal="70" zoomScaleSheetLayoutView="85" workbookViewId="0">
      <selection activeCell="J4" sqref="J4:K4"/>
    </sheetView>
  </sheetViews>
  <sheetFormatPr defaultColWidth="9.140625" defaultRowHeight="12.75"/>
  <cols>
    <col min="1" max="1" width="9.140625" style="215"/>
    <col min="2" max="2" width="7.28515625" style="215" customWidth="1"/>
    <col min="3" max="3" width="9.140625" style="216"/>
    <col min="4" max="4" width="30.5703125" style="215" customWidth="1"/>
    <col min="5" max="5" width="8.140625" style="215" customWidth="1"/>
    <col min="6" max="6" width="30.7109375" style="215" customWidth="1"/>
    <col min="7" max="7" width="8" style="215" customWidth="1"/>
    <col min="8" max="8" width="6.7109375" style="215" customWidth="1"/>
    <col min="9" max="9" width="9.140625" style="215"/>
    <col min="10" max="10" width="12.140625" style="215" customWidth="1"/>
    <col min="11" max="11" width="16.42578125" style="215" customWidth="1"/>
    <col min="12" max="16384" width="9.140625" style="215"/>
  </cols>
  <sheetData>
    <row r="1" spans="2:11" ht="12.75" customHeight="1">
      <c r="B1" s="262"/>
      <c r="C1" s="261"/>
      <c r="D1" s="260"/>
      <c r="E1" s="260"/>
      <c r="F1" s="260"/>
      <c r="G1" s="260"/>
      <c r="H1" s="260"/>
      <c r="I1" s="259"/>
      <c r="J1" s="259"/>
      <c r="K1" s="259"/>
    </row>
    <row r="2" spans="2:11" ht="41.25" customHeight="1">
      <c r="B2" s="520" t="s">
        <v>352</v>
      </c>
      <c r="C2" s="520"/>
      <c r="D2" s="520"/>
      <c r="E2" s="520"/>
      <c r="F2" s="520"/>
      <c r="G2" s="520"/>
      <c r="H2" s="520"/>
      <c r="I2" s="520"/>
      <c r="J2" s="520"/>
      <c r="K2" s="520"/>
    </row>
    <row r="3" spans="2:11" ht="27.75" customHeight="1">
      <c r="B3" s="539" t="s">
        <v>351</v>
      </c>
      <c r="C3" s="540"/>
      <c r="D3" s="540"/>
      <c r="E3" s="540"/>
      <c r="F3" s="540"/>
      <c r="G3" s="540"/>
      <c r="H3" s="540"/>
      <c r="I3" s="540"/>
      <c r="J3" s="540"/>
      <c r="K3" s="541"/>
    </row>
    <row r="4" spans="2:11" ht="120">
      <c r="B4" s="257" t="s">
        <v>350</v>
      </c>
      <c r="C4" s="257" t="s">
        <v>349</v>
      </c>
      <c r="D4" s="489" t="s">
        <v>11</v>
      </c>
      <c r="E4" s="490"/>
      <c r="F4" s="489" t="s">
        <v>106</v>
      </c>
      <c r="G4" s="490"/>
      <c r="H4" s="257" t="s">
        <v>348</v>
      </c>
      <c r="I4" s="258" t="s">
        <v>347</v>
      </c>
      <c r="J4" s="258" t="s">
        <v>589</v>
      </c>
      <c r="K4" s="257" t="s">
        <v>590</v>
      </c>
    </row>
    <row r="5" spans="2:11">
      <c r="B5" s="256"/>
      <c r="C5" s="255"/>
      <c r="D5" s="254"/>
      <c r="E5" s="254"/>
      <c r="F5" s="254"/>
      <c r="G5" s="254"/>
      <c r="H5" s="254"/>
      <c r="I5" s="253"/>
      <c r="J5" s="253"/>
      <c r="K5" s="252"/>
    </row>
    <row r="6" spans="2:11" ht="33.75" customHeight="1">
      <c r="B6" s="231" t="s">
        <v>346</v>
      </c>
      <c r="C6" s="230"/>
      <c r="D6" s="477" t="s">
        <v>345</v>
      </c>
      <c r="E6" s="478"/>
      <c r="F6" s="477" t="s">
        <v>344</v>
      </c>
      <c r="G6" s="487"/>
      <c r="H6" s="243"/>
      <c r="I6" s="242"/>
      <c r="J6" s="242"/>
      <c r="K6" s="242"/>
    </row>
    <row r="7" spans="2:11" ht="165" customHeight="1">
      <c r="B7" s="523" t="s">
        <v>343</v>
      </c>
      <c r="C7" s="526"/>
      <c r="D7" s="493" t="s">
        <v>342</v>
      </c>
      <c r="E7" s="493"/>
      <c r="F7" s="545" t="s">
        <v>341</v>
      </c>
      <c r="G7" s="492"/>
      <c r="H7" s="529" t="s">
        <v>306</v>
      </c>
      <c r="I7" s="530">
        <v>1</v>
      </c>
      <c r="J7" s="533"/>
      <c r="K7" s="536">
        <f>+J7*I7</f>
        <v>0</v>
      </c>
    </row>
    <row r="8" spans="2:11">
      <c r="B8" s="524"/>
      <c r="C8" s="527"/>
      <c r="D8" s="250" t="s">
        <v>340</v>
      </c>
      <c r="E8" s="249">
        <v>2</v>
      </c>
      <c r="F8" s="232" t="s">
        <v>339</v>
      </c>
      <c r="G8" s="249">
        <v>2</v>
      </c>
      <c r="H8" s="529"/>
      <c r="I8" s="531"/>
      <c r="J8" s="534"/>
      <c r="K8" s="537"/>
    </row>
    <row r="9" spans="2:11" ht="25.5">
      <c r="B9" s="524"/>
      <c r="C9" s="527"/>
      <c r="D9" s="250" t="s">
        <v>338</v>
      </c>
      <c r="E9" s="249">
        <v>2</v>
      </c>
      <c r="F9" s="251" t="s">
        <v>337</v>
      </c>
      <c r="G9" s="249">
        <v>2</v>
      </c>
      <c r="H9" s="529"/>
      <c r="I9" s="531"/>
      <c r="J9" s="534"/>
      <c r="K9" s="537"/>
    </row>
    <row r="10" spans="2:11">
      <c r="B10" s="525"/>
      <c r="C10" s="528"/>
      <c r="D10" s="250" t="s">
        <v>336</v>
      </c>
      <c r="E10" s="249">
        <v>1</v>
      </c>
      <c r="F10" s="232" t="s">
        <v>335</v>
      </c>
      <c r="G10" s="249">
        <v>1</v>
      </c>
      <c r="H10" s="529"/>
      <c r="I10" s="532"/>
      <c r="J10" s="535"/>
      <c r="K10" s="538"/>
    </row>
    <row r="11" spans="2:11" ht="53.25" customHeight="1">
      <c r="B11" s="248" t="s">
        <v>334</v>
      </c>
      <c r="C11" s="247"/>
      <c r="D11" s="493" t="s">
        <v>333</v>
      </c>
      <c r="E11" s="493"/>
      <c r="F11" s="491" t="s">
        <v>332</v>
      </c>
      <c r="G11" s="492"/>
      <c r="H11" s="240" t="s">
        <v>306</v>
      </c>
      <c r="I11" s="246">
        <v>1</v>
      </c>
      <c r="J11" s="245"/>
      <c r="K11" s="244">
        <f>+J11*I11</f>
        <v>0</v>
      </c>
    </row>
    <row r="12" spans="2:11" ht="30" customHeight="1">
      <c r="D12" s="471" t="s">
        <v>331</v>
      </c>
      <c r="E12" s="471"/>
      <c r="F12" s="471" t="s">
        <v>330</v>
      </c>
      <c r="G12" s="471"/>
      <c r="H12" s="468">
        <f>+SUM(K7:K11)</f>
        <v>0</v>
      </c>
      <c r="I12" s="469"/>
      <c r="J12" s="469"/>
      <c r="K12" s="469"/>
    </row>
    <row r="15" spans="2:11" ht="33" customHeight="1">
      <c r="B15" s="231" t="s">
        <v>329</v>
      </c>
      <c r="C15" s="230"/>
      <c r="D15" s="477" t="s">
        <v>328</v>
      </c>
      <c r="E15" s="478"/>
      <c r="F15" s="477" t="s">
        <v>327</v>
      </c>
      <c r="G15" s="487"/>
      <c r="H15" s="243"/>
      <c r="I15" s="242"/>
      <c r="J15" s="242"/>
      <c r="K15" s="242"/>
    </row>
    <row r="16" spans="2:11" ht="117.75" customHeight="1">
      <c r="B16" s="326"/>
      <c r="C16" s="327"/>
      <c r="D16" s="479" t="s">
        <v>460</v>
      </c>
      <c r="E16" s="480"/>
      <c r="F16" s="479" t="s">
        <v>461</v>
      </c>
      <c r="G16" s="480"/>
      <c r="H16" s="243"/>
      <c r="I16" s="242"/>
      <c r="J16" s="242"/>
      <c r="K16" s="242"/>
    </row>
    <row r="17" spans="2:11" ht="84" customHeight="1">
      <c r="B17" s="511" t="s">
        <v>326</v>
      </c>
      <c r="C17" s="522" t="s">
        <v>462</v>
      </c>
      <c r="D17" s="479" t="s">
        <v>463</v>
      </c>
      <c r="E17" s="480"/>
      <c r="F17" s="546" t="s">
        <v>464</v>
      </c>
      <c r="G17" s="547"/>
      <c r="H17" s="500"/>
      <c r="I17" s="501"/>
      <c r="J17" s="501"/>
      <c r="K17" s="502"/>
    </row>
    <row r="18" spans="2:11">
      <c r="B18" s="512"/>
      <c r="C18" s="515"/>
      <c r="D18" s="504" t="s">
        <v>324</v>
      </c>
      <c r="E18" s="505"/>
      <c r="F18" s="504" t="s">
        <v>324</v>
      </c>
      <c r="G18" s="505"/>
      <c r="H18" s="227" t="s">
        <v>262</v>
      </c>
      <c r="I18" s="226">
        <v>4</v>
      </c>
      <c r="J18" s="226"/>
      <c r="K18" s="225">
        <f>+J18*I18</f>
        <v>0</v>
      </c>
    </row>
    <row r="19" spans="2:11">
      <c r="B19" s="512"/>
      <c r="C19" s="515"/>
      <c r="D19" s="504" t="s">
        <v>323</v>
      </c>
      <c r="E19" s="505"/>
      <c r="F19" s="504" t="s">
        <v>323</v>
      </c>
      <c r="G19" s="505"/>
      <c r="H19" s="227" t="s">
        <v>262</v>
      </c>
      <c r="I19" s="226">
        <v>4</v>
      </c>
      <c r="J19" s="226"/>
      <c r="K19" s="225">
        <f>+J19*I19</f>
        <v>0</v>
      </c>
    </row>
    <row r="20" spans="2:11" ht="51" customHeight="1">
      <c r="B20" s="511" t="s">
        <v>325</v>
      </c>
      <c r="C20" s="514" t="s">
        <v>467</v>
      </c>
      <c r="D20" s="479" t="s">
        <v>465</v>
      </c>
      <c r="E20" s="480"/>
      <c r="F20" s="517" t="s">
        <v>466</v>
      </c>
      <c r="G20" s="519"/>
      <c r="H20" s="500"/>
      <c r="I20" s="501"/>
      <c r="J20" s="501"/>
      <c r="K20" s="502"/>
    </row>
    <row r="21" spans="2:11">
      <c r="B21" s="512"/>
      <c r="C21" s="515"/>
      <c r="D21" s="504" t="s">
        <v>324</v>
      </c>
      <c r="E21" s="505"/>
      <c r="F21" s="504" t="s">
        <v>324</v>
      </c>
      <c r="G21" s="505"/>
      <c r="H21" s="227" t="s">
        <v>262</v>
      </c>
      <c r="I21" s="232">
        <v>1</v>
      </c>
      <c r="J21" s="226"/>
      <c r="K21" s="232">
        <f>+J21*I21</f>
        <v>0</v>
      </c>
    </row>
    <row r="22" spans="2:11">
      <c r="B22" s="512"/>
      <c r="C22" s="515"/>
      <c r="D22" s="504" t="s">
        <v>323</v>
      </c>
      <c r="E22" s="505"/>
      <c r="F22" s="504" t="s">
        <v>323</v>
      </c>
      <c r="G22" s="505"/>
      <c r="H22" s="227" t="s">
        <v>262</v>
      </c>
      <c r="I22" s="232">
        <v>2</v>
      </c>
      <c r="J22" s="226"/>
      <c r="K22" s="232">
        <f>+J22*I22</f>
        <v>0</v>
      </c>
    </row>
    <row r="23" spans="2:11" ht="18" customHeight="1">
      <c r="B23" s="511" t="s">
        <v>322</v>
      </c>
      <c r="C23" s="514" t="s">
        <v>470</v>
      </c>
      <c r="D23" s="479" t="s">
        <v>468</v>
      </c>
      <c r="E23" s="480"/>
      <c r="F23" s="503" t="s">
        <v>469</v>
      </c>
      <c r="G23" s="503"/>
      <c r="H23" s="500"/>
      <c r="I23" s="501"/>
      <c r="J23" s="501"/>
      <c r="K23" s="502"/>
    </row>
    <row r="24" spans="2:11" ht="25.5">
      <c r="B24" s="513"/>
      <c r="C24" s="516"/>
      <c r="D24" s="504" t="s">
        <v>321</v>
      </c>
      <c r="E24" s="505"/>
      <c r="F24" s="504" t="s">
        <v>321</v>
      </c>
      <c r="G24" s="505"/>
      <c r="H24" s="233" t="s">
        <v>278</v>
      </c>
      <c r="I24" s="232">
        <v>2</v>
      </c>
      <c r="J24" s="232"/>
      <c r="K24" s="232">
        <f>+J24*I24</f>
        <v>0</v>
      </c>
    </row>
    <row r="25" spans="2:11" ht="25.5">
      <c r="B25" s="241" t="s">
        <v>320</v>
      </c>
      <c r="C25" s="325" t="s">
        <v>471</v>
      </c>
      <c r="D25" s="496" t="s">
        <v>491</v>
      </c>
      <c r="E25" s="497"/>
      <c r="F25" s="498" t="s">
        <v>319</v>
      </c>
      <c r="G25" s="483"/>
      <c r="H25" s="240" t="s">
        <v>306</v>
      </c>
      <c r="I25" s="232">
        <v>1</v>
      </c>
      <c r="J25" s="226"/>
      <c r="K25" s="225">
        <f>+J25*I25</f>
        <v>0</v>
      </c>
    </row>
    <row r="26" spans="2:11" ht="36.75" customHeight="1">
      <c r="D26" s="471" t="s">
        <v>318</v>
      </c>
      <c r="E26" s="471"/>
      <c r="F26" s="471" t="s">
        <v>317</v>
      </c>
      <c r="G26" s="471"/>
      <c r="H26" s="468">
        <f>+SUM(K17:K25)</f>
        <v>0</v>
      </c>
      <c r="I26" s="469"/>
      <c r="J26" s="469"/>
      <c r="K26" s="469"/>
    </row>
    <row r="29" spans="2:11" ht="31.5" customHeight="1">
      <c r="B29" s="231" t="s">
        <v>316</v>
      </c>
      <c r="C29" s="230"/>
      <c r="D29" s="477" t="s">
        <v>315</v>
      </c>
      <c r="E29" s="478"/>
      <c r="F29" s="477" t="s">
        <v>314</v>
      </c>
      <c r="G29" s="487"/>
      <c r="H29" s="494"/>
      <c r="I29" s="494"/>
      <c r="J29" s="494"/>
      <c r="K29" s="495"/>
    </row>
    <row r="30" spans="2:11" ht="122.25" customHeight="1">
      <c r="B30" s="326"/>
      <c r="C30" s="327"/>
      <c r="D30" s="479" t="s">
        <v>472</v>
      </c>
      <c r="E30" s="480"/>
      <c r="F30" s="479" t="s">
        <v>473</v>
      </c>
      <c r="G30" s="480"/>
      <c r="H30" s="323"/>
      <c r="I30" s="323"/>
      <c r="J30" s="323"/>
      <c r="K30" s="324"/>
    </row>
    <row r="31" spans="2:11" ht="83.25" customHeight="1">
      <c r="B31" s="542" t="s">
        <v>313</v>
      </c>
      <c r="C31" s="514" t="s">
        <v>476</v>
      </c>
      <c r="D31" s="496" t="s">
        <v>474</v>
      </c>
      <c r="E31" s="497"/>
      <c r="F31" s="517" t="s">
        <v>475</v>
      </c>
      <c r="G31" s="519"/>
      <c r="H31" s="474"/>
      <c r="I31" s="474"/>
      <c r="J31" s="474"/>
      <c r="K31" s="474"/>
    </row>
    <row r="32" spans="2:11">
      <c r="B32" s="543"/>
      <c r="C32" s="515"/>
      <c r="D32" s="479" t="s">
        <v>312</v>
      </c>
      <c r="E32" s="480"/>
      <c r="F32" s="479" t="s">
        <v>312</v>
      </c>
      <c r="G32" s="480"/>
      <c r="H32" s="227" t="s">
        <v>262</v>
      </c>
      <c r="I32" s="225">
        <v>4</v>
      </c>
      <c r="J32" s="226"/>
      <c r="K32" s="225">
        <f>+J32*I32</f>
        <v>0</v>
      </c>
    </row>
    <row r="33" spans="2:11">
      <c r="B33" s="543"/>
      <c r="C33" s="515"/>
      <c r="D33" s="479" t="s">
        <v>311</v>
      </c>
      <c r="E33" s="480"/>
      <c r="F33" s="479" t="s">
        <v>311</v>
      </c>
      <c r="G33" s="480"/>
      <c r="H33" s="227" t="s">
        <v>262</v>
      </c>
      <c r="I33" s="225">
        <v>2</v>
      </c>
      <c r="J33" s="226"/>
      <c r="K33" s="225">
        <f>+J33*I33</f>
        <v>0</v>
      </c>
    </row>
    <row r="34" spans="2:11">
      <c r="B34" s="544"/>
      <c r="C34" s="515"/>
      <c r="D34" s="479" t="s">
        <v>310</v>
      </c>
      <c r="E34" s="480"/>
      <c r="F34" s="479" t="s">
        <v>310</v>
      </c>
      <c r="G34" s="480"/>
      <c r="H34" s="227" t="s">
        <v>262</v>
      </c>
      <c r="I34" s="225">
        <v>5</v>
      </c>
      <c r="J34" s="226"/>
      <c r="K34" s="225">
        <f>+J34*I34</f>
        <v>0</v>
      </c>
    </row>
    <row r="35" spans="2:11" ht="27.75" customHeight="1">
      <c r="B35" s="241" t="s">
        <v>309</v>
      </c>
      <c r="C35" s="325" t="s">
        <v>477</v>
      </c>
      <c r="D35" s="496" t="s">
        <v>478</v>
      </c>
      <c r="E35" s="497"/>
      <c r="F35" s="488" t="s">
        <v>479</v>
      </c>
      <c r="G35" s="499"/>
      <c r="H35" s="233" t="s">
        <v>278</v>
      </c>
      <c r="I35" s="232">
        <v>1</v>
      </c>
      <c r="J35" s="226"/>
      <c r="K35" s="225">
        <f>+J35*I35</f>
        <v>0</v>
      </c>
    </row>
    <row r="36" spans="2:11" ht="25.5" customHeight="1">
      <c r="B36" s="241" t="s">
        <v>308</v>
      </c>
      <c r="C36" s="228" t="s">
        <v>265</v>
      </c>
      <c r="D36" s="496" t="s">
        <v>492</v>
      </c>
      <c r="E36" s="497"/>
      <c r="F36" s="488" t="s">
        <v>307</v>
      </c>
      <c r="G36" s="499"/>
      <c r="H36" s="240" t="s">
        <v>306</v>
      </c>
      <c r="I36" s="232">
        <v>1</v>
      </c>
      <c r="J36" s="226"/>
      <c r="K36" s="225">
        <f>+J36*I36</f>
        <v>0</v>
      </c>
    </row>
    <row r="37" spans="2:11" ht="31.5" customHeight="1">
      <c r="B37" s="239"/>
      <c r="C37" s="238"/>
      <c r="D37" s="471" t="s">
        <v>305</v>
      </c>
      <c r="E37" s="471"/>
      <c r="F37" s="471" t="s">
        <v>304</v>
      </c>
      <c r="G37" s="471"/>
      <c r="H37" s="468">
        <f>+SUM(K32:K36)</f>
        <v>0</v>
      </c>
      <c r="I37" s="469"/>
      <c r="J37" s="469"/>
      <c r="K37" s="469"/>
    </row>
    <row r="40" spans="2:11" ht="26.25" customHeight="1">
      <c r="B40" s="231" t="s">
        <v>303</v>
      </c>
      <c r="C40" s="230"/>
      <c r="D40" s="477" t="s">
        <v>302</v>
      </c>
      <c r="E40" s="478"/>
      <c r="F40" s="477" t="s">
        <v>301</v>
      </c>
      <c r="G40" s="487"/>
      <c r="H40" s="494"/>
      <c r="I40" s="494"/>
      <c r="J40" s="494"/>
      <c r="K40" s="495"/>
    </row>
    <row r="41" spans="2:11" ht="46.5" customHeight="1">
      <c r="B41" s="237" t="s">
        <v>300</v>
      </c>
      <c r="C41" s="325" t="s">
        <v>480</v>
      </c>
      <c r="D41" s="479" t="s">
        <v>481</v>
      </c>
      <c r="E41" s="480"/>
      <c r="F41" s="488" t="s">
        <v>482</v>
      </c>
      <c r="G41" s="488"/>
      <c r="H41" s="233" t="s">
        <v>278</v>
      </c>
      <c r="I41" s="232">
        <v>1</v>
      </c>
      <c r="J41" s="226"/>
      <c r="K41" s="225">
        <f>+J41*I41</f>
        <v>0</v>
      </c>
    </row>
    <row r="42" spans="2:11" ht="61.5" customHeight="1">
      <c r="B42" s="237" t="s">
        <v>299</v>
      </c>
      <c r="C42" s="325" t="s">
        <v>483</v>
      </c>
      <c r="D42" s="479" t="s">
        <v>484</v>
      </c>
      <c r="E42" s="480"/>
      <c r="F42" s="517" t="s">
        <v>485</v>
      </c>
      <c r="G42" s="518"/>
      <c r="H42" s="233" t="s">
        <v>278</v>
      </c>
      <c r="I42" s="232">
        <v>1</v>
      </c>
      <c r="J42" s="226"/>
      <c r="K42" s="225">
        <f>+J42*I42</f>
        <v>0</v>
      </c>
    </row>
    <row r="43" spans="2:11" ht="30" customHeight="1">
      <c r="B43" s="511" t="s">
        <v>298</v>
      </c>
      <c r="C43" s="514" t="s">
        <v>486</v>
      </c>
      <c r="D43" s="479" t="s">
        <v>297</v>
      </c>
      <c r="E43" s="480"/>
      <c r="F43" s="481" t="s">
        <v>296</v>
      </c>
      <c r="G43" s="482"/>
      <c r="H43" s="474"/>
      <c r="I43" s="474"/>
      <c r="J43" s="474"/>
      <c r="K43" s="474"/>
    </row>
    <row r="44" spans="2:11" ht="30" customHeight="1">
      <c r="B44" s="512"/>
      <c r="C44" s="515"/>
      <c r="D44" s="479" t="s">
        <v>295</v>
      </c>
      <c r="E44" s="480"/>
      <c r="F44" s="498" t="s">
        <v>294</v>
      </c>
      <c r="G44" s="498"/>
      <c r="H44" s="233" t="s">
        <v>278</v>
      </c>
      <c r="I44" s="236">
        <v>1</v>
      </c>
      <c r="J44" s="235"/>
      <c r="K44" s="234">
        <f t="shared" ref="K44:K49" si="0">+J44*I44</f>
        <v>0</v>
      </c>
    </row>
    <row r="45" spans="2:11" ht="25.5">
      <c r="B45" s="512"/>
      <c r="C45" s="515"/>
      <c r="D45" s="479" t="s">
        <v>293</v>
      </c>
      <c r="E45" s="480"/>
      <c r="F45" s="483" t="s">
        <v>292</v>
      </c>
      <c r="G45" s="483"/>
      <c r="H45" s="233" t="s">
        <v>278</v>
      </c>
      <c r="I45" s="232">
        <v>1</v>
      </c>
      <c r="J45" s="226"/>
      <c r="K45" s="225">
        <f t="shared" si="0"/>
        <v>0</v>
      </c>
    </row>
    <row r="46" spans="2:11" ht="25.5">
      <c r="B46" s="512"/>
      <c r="C46" s="515"/>
      <c r="D46" s="479" t="s">
        <v>291</v>
      </c>
      <c r="E46" s="480"/>
      <c r="F46" s="483" t="s">
        <v>290</v>
      </c>
      <c r="G46" s="483"/>
      <c r="H46" s="233" t="s">
        <v>278</v>
      </c>
      <c r="I46" s="232">
        <v>1</v>
      </c>
      <c r="J46" s="226"/>
      <c r="K46" s="225">
        <f t="shared" si="0"/>
        <v>0</v>
      </c>
    </row>
    <row r="47" spans="2:11" ht="25.5">
      <c r="B47" s="512"/>
      <c r="C47" s="515"/>
      <c r="D47" s="479" t="s">
        <v>289</v>
      </c>
      <c r="E47" s="480"/>
      <c r="F47" s="483" t="s">
        <v>288</v>
      </c>
      <c r="G47" s="483"/>
      <c r="H47" s="233" t="s">
        <v>278</v>
      </c>
      <c r="I47" s="232">
        <v>1</v>
      </c>
      <c r="J47" s="226"/>
      <c r="K47" s="225">
        <f t="shared" si="0"/>
        <v>0</v>
      </c>
    </row>
    <row r="48" spans="2:11" ht="25.5">
      <c r="B48" s="512"/>
      <c r="C48" s="515"/>
      <c r="D48" s="479" t="s">
        <v>287</v>
      </c>
      <c r="E48" s="480"/>
      <c r="F48" s="483" t="s">
        <v>286</v>
      </c>
      <c r="G48" s="483"/>
      <c r="H48" s="233" t="s">
        <v>278</v>
      </c>
      <c r="I48" s="232">
        <v>1</v>
      </c>
      <c r="J48" s="226"/>
      <c r="K48" s="225">
        <f t="shared" si="0"/>
        <v>0</v>
      </c>
    </row>
    <row r="49" spans="2:11" ht="25.5">
      <c r="B49" s="513"/>
      <c r="C49" s="516"/>
      <c r="D49" s="479" t="s">
        <v>285</v>
      </c>
      <c r="E49" s="480"/>
      <c r="F49" s="483" t="s">
        <v>284</v>
      </c>
      <c r="G49" s="483"/>
      <c r="H49" s="233" t="s">
        <v>278</v>
      </c>
      <c r="I49" s="232">
        <v>1</v>
      </c>
      <c r="J49" s="226"/>
      <c r="K49" s="225">
        <f t="shared" si="0"/>
        <v>0</v>
      </c>
    </row>
    <row r="50" spans="2:11" ht="36.75" customHeight="1">
      <c r="B50" s="507" t="s">
        <v>283</v>
      </c>
      <c r="C50" s="506" t="s">
        <v>487</v>
      </c>
      <c r="D50" s="479" t="s">
        <v>282</v>
      </c>
      <c r="E50" s="480"/>
      <c r="F50" s="509" t="s">
        <v>281</v>
      </c>
      <c r="G50" s="510"/>
      <c r="H50" s="474"/>
      <c r="I50" s="474"/>
      <c r="J50" s="474"/>
      <c r="K50" s="474"/>
    </row>
    <row r="51" spans="2:11" ht="25.5">
      <c r="B51" s="508"/>
      <c r="C51" s="506"/>
      <c r="D51" s="503" t="s">
        <v>280</v>
      </c>
      <c r="E51" s="503"/>
      <c r="F51" s="503" t="s">
        <v>279</v>
      </c>
      <c r="G51" s="503"/>
      <c r="H51" s="233" t="s">
        <v>278</v>
      </c>
      <c r="I51" s="232">
        <v>1</v>
      </c>
      <c r="J51" s="226"/>
      <c r="K51" s="225">
        <f>+J51*I51</f>
        <v>0</v>
      </c>
    </row>
    <row r="52" spans="2:11" ht="34.5" customHeight="1">
      <c r="D52" s="470" t="s">
        <v>277</v>
      </c>
      <c r="E52" s="470"/>
      <c r="F52" s="471" t="s">
        <v>276</v>
      </c>
      <c r="G52" s="471"/>
      <c r="H52" s="468">
        <f>+SUM(K41:K51)</f>
        <v>0</v>
      </c>
      <c r="I52" s="469"/>
      <c r="J52" s="469"/>
      <c r="K52" s="469"/>
    </row>
    <row r="57" spans="2:11" ht="30.75" customHeight="1">
      <c r="B57" s="231" t="s">
        <v>275</v>
      </c>
      <c r="C57" s="230"/>
      <c r="D57" s="477" t="s">
        <v>274</v>
      </c>
      <c r="E57" s="478"/>
      <c r="F57" s="477" t="s">
        <v>273</v>
      </c>
      <c r="G57" s="487"/>
      <c r="H57" s="484"/>
      <c r="I57" s="484"/>
      <c r="J57" s="484"/>
      <c r="K57" s="475"/>
    </row>
    <row r="58" spans="2:11" ht="27" customHeight="1">
      <c r="B58" s="229" t="s">
        <v>272</v>
      </c>
      <c r="C58" s="325" t="s">
        <v>488</v>
      </c>
      <c r="D58" s="485" t="s">
        <v>271</v>
      </c>
      <c r="E58" s="521"/>
      <c r="F58" s="483" t="s">
        <v>270</v>
      </c>
      <c r="G58" s="483"/>
      <c r="H58" s="227" t="s">
        <v>262</v>
      </c>
      <c r="I58" s="226">
        <f>+SUM(I18:I19)</f>
        <v>8</v>
      </c>
      <c r="J58" s="226"/>
      <c r="K58" s="225">
        <f>+J58*I58</f>
        <v>0</v>
      </c>
    </row>
    <row r="59" spans="2:11" ht="29.25" customHeight="1">
      <c r="B59" s="229" t="s">
        <v>269</v>
      </c>
      <c r="C59" s="325" t="s">
        <v>489</v>
      </c>
      <c r="D59" s="485" t="s">
        <v>268</v>
      </c>
      <c r="E59" s="521"/>
      <c r="F59" s="483" t="s">
        <v>267</v>
      </c>
      <c r="G59" s="483"/>
      <c r="H59" s="227" t="s">
        <v>262</v>
      </c>
      <c r="I59" s="226">
        <f>+I58</f>
        <v>8</v>
      </c>
      <c r="J59" s="226"/>
      <c r="K59" s="225">
        <f>+J59*I59</f>
        <v>0</v>
      </c>
    </row>
    <row r="60" spans="2:11" ht="27.75" customHeight="1">
      <c r="B60" s="229" t="s">
        <v>266</v>
      </c>
      <c r="C60" s="325" t="s">
        <v>490</v>
      </c>
      <c r="D60" s="485" t="s">
        <v>264</v>
      </c>
      <c r="E60" s="486"/>
      <c r="F60" s="483" t="s">
        <v>263</v>
      </c>
      <c r="G60" s="483"/>
      <c r="H60" s="227" t="s">
        <v>262</v>
      </c>
      <c r="I60" s="226">
        <f>+SUM(I32:I34)</f>
        <v>11</v>
      </c>
      <c r="J60" s="226"/>
      <c r="K60" s="225">
        <f>+J60*I60</f>
        <v>0</v>
      </c>
    </row>
    <row r="61" spans="2:11" ht="34.5" customHeight="1">
      <c r="B61" s="224"/>
      <c r="C61" s="223"/>
      <c r="D61" s="471" t="s">
        <v>261</v>
      </c>
      <c r="E61" s="471"/>
      <c r="F61" s="471" t="s">
        <v>260</v>
      </c>
      <c r="G61" s="471"/>
      <c r="H61" s="468">
        <f>+SUM(K58:K60)</f>
        <v>0</v>
      </c>
      <c r="I61" s="469"/>
      <c r="J61" s="469"/>
      <c r="K61" s="469"/>
    </row>
    <row r="62" spans="2:11">
      <c r="B62" s="224"/>
      <c r="C62" s="223"/>
      <c r="D62" s="222"/>
      <c r="E62" s="221"/>
      <c r="F62" s="220"/>
      <c r="G62" s="220"/>
      <c r="H62" s="219"/>
      <c r="I62" s="219"/>
      <c r="J62" s="219"/>
      <c r="K62" s="219"/>
    </row>
    <row r="66" spans="2:11">
      <c r="D66" s="473" t="s">
        <v>17</v>
      </c>
      <c r="E66" s="473"/>
      <c r="F66" s="473" t="s">
        <v>259</v>
      </c>
      <c r="G66" s="473"/>
      <c r="H66" s="475"/>
      <c r="I66" s="476"/>
    </row>
    <row r="67" spans="2:11" ht="26.25" customHeight="1">
      <c r="D67" s="552" t="s">
        <v>258</v>
      </c>
      <c r="E67" s="552"/>
      <c r="F67" s="548" t="s">
        <v>257</v>
      </c>
      <c r="G67" s="548"/>
      <c r="H67" s="472">
        <f>+H12</f>
        <v>0</v>
      </c>
      <c r="I67" s="473"/>
      <c r="J67" s="218"/>
      <c r="K67" s="218"/>
    </row>
    <row r="68" spans="2:11" ht="12.75" customHeight="1">
      <c r="D68" s="548" t="s">
        <v>256</v>
      </c>
      <c r="E68" s="548"/>
      <c r="F68" s="548" t="s">
        <v>255</v>
      </c>
      <c r="G68" s="548"/>
      <c r="H68" s="472">
        <f>+H26</f>
        <v>0</v>
      </c>
      <c r="I68" s="473"/>
      <c r="J68" s="218"/>
      <c r="K68" s="218"/>
    </row>
    <row r="69" spans="2:11" ht="17.25" customHeight="1">
      <c r="D69" s="548" t="s">
        <v>254</v>
      </c>
      <c r="E69" s="548"/>
      <c r="F69" s="548" t="s">
        <v>253</v>
      </c>
      <c r="G69" s="548"/>
      <c r="H69" s="472">
        <f>+H37</f>
        <v>0</v>
      </c>
      <c r="I69" s="473"/>
    </row>
    <row r="70" spans="2:11">
      <c r="D70" s="548" t="s">
        <v>252</v>
      </c>
      <c r="E70" s="548"/>
      <c r="F70" s="548" t="s">
        <v>251</v>
      </c>
      <c r="G70" s="548"/>
      <c r="H70" s="472">
        <f>+H52</f>
        <v>0</v>
      </c>
      <c r="I70" s="473"/>
    </row>
    <row r="71" spans="2:11">
      <c r="D71" s="548" t="s">
        <v>250</v>
      </c>
      <c r="E71" s="548"/>
      <c r="F71" s="548" t="s">
        <v>249</v>
      </c>
      <c r="G71" s="548"/>
      <c r="H71" s="472">
        <f>+H61</f>
        <v>0</v>
      </c>
      <c r="I71" s="473"/>
    </row>
    <row r="72" spans="2:11" ht="13.5" thickBot="1"/>
    <row r="73" spans="2:11" ht="40.5" customHeight="1" thickBot="1">
      <c r="B73" s="217"/>
      <c r="C73" s="217"/>
      <c r="D73" s="549" t="s">
        <v>248</v>
      </c>
      <c r="E73" s="550"/>
      <c r="F73" s="549" t="s">
        <v>247</v>
      </c>
      <c r="G73" s="551"/>
      <c r="H73" s="402"/>
      <c r="I73" s="403">
        <f>H67+H68+H69+H70+H71</f>
        <v>0</v>
      </c>
      <c r="J73" s="217"/>
      <c r="K73" s="217"/>
    </row>
  </sheetData>
  <mergeCells count="142">
    <mergeCell ref="F70:G70"/>
    <mergeCell ref="F71:G71"/>
    <mergeCell ref="F58:G58"/>
    <mergeCell ref="F59:G59"/>
    <mergeCell ref="F60:G60"/>
    <mergeCell ref="F67:G67"/>
    <mergeCell ref="F68:G68"/>
    <mergeCell ref="F69:G69"/>
    <mergeCell ref="D73:E73"/>
    <mergeCell ref="F73:G73"/>
    <mergeCell ref="D67:E67"/>
    <mergeCell ref="D68:E68"/>
    <mergeCell ref="D69:E69"/>
    <mergeCell ref="D70:E70"/>
    <mergeCell ref="D71:E71"/>
    <mergeCell ref="B20:B22"/>
    <mergeCell ref="B3:K3"/>
    <mergeCell ref="D7:E7"/>
    <mergeCell ref="F15:G15"/>
    <mergeCell ref="B31:B34"/>
    <mergeCell ref="C31:C34"/>
    <mergeCell ref="D31:E31"/>
    <mergeCell ref="D35:E35"/>
    <mergeCell ref="D29:E29"/>
    <mergeCell ref="D33:E33"/>
    <mergeCell ref="F7:G7"/>
    <mergeCell ref="F33:G33"/>
    <mergeCell ref="F34:G34"/>
    <mergeCell ref="H31:K31"/>
    <mergeCell ref="H29:K29"/>
    <mergeCell ref="F19:G19"/>
    <mergeCell ref="F17:G17"/>
    <mergeCell ref="F21:G21"/>
    <mergeCell ref="D22:E22"/>
    <mergeCell ref="F22:G22"/>
    <mergeCell ref="F20:G20"/>
    <mergeCell ref="D26:E26"/>
    <mergeCell ref="F26:G26"/>
    <mergeCell ref="H26:K26"/>
    <mergeCell ref="B2:K2"/>
    <mergeCell ref="D58:E58"/>
    <mergeCell ref="D57:E57"/>
    <mergeCell ref="D59:E59"/>
    <mergeCell ref="D6:E6"/>
    <mergeCell ref="D15:E15"/>
    <mergeCell ref="B23:B24"/>
    <mergeCell ref="C23:C24"/>
    <mergeCell ref="D23:E23"/>
    <mergeCell ref="D24:E24"/>
    <mergeCell ref="C20:C22"/>
    <mergeCell ref="D20:E20"/>
    <mergeCell ref="D21:E21"/>
    <mergeCell ref="B17:B19"/>
    <mergeCell ref="C17:C19"/>
    <mergeCell ref="D17:E17"/>
    <mergeCell ref="D18:E18"/>
    <mergeCell ref="D19:E19"/>
    <mergeCell ref="B7:B10"/>
    <mergeCell ref="C7:C10"/>
    <mergeCell ref="H7:H10"/>
    <mergeCell ref="I7:I10"/>
    <mergeCell ref="J7:J10"/>
    <mergeCell ref="K7:K10"/>
    <mergeCell ref="F42:G42"/>
    <mergeCell ref="F29:G29"/>
    <mergeCell ref="D32:E32"/>
    <mergeCell ref="F31:G31"/>
    <mergeCell ref="F37:G37"/>
    <mergeCell ref="D37:E37"/>
    <mergeCell ref="F46:G46"/>
    <mergeCell ref="F47:G47"/>
    <mergeCell ref="D42:E42"/>
    <mergeCell ref="F35:G35"/>
    <mergeCell ref="F40:G40"/>
    <mergeCell ref="D44:E44"/>
    <mergeCell ref="F44:G44"/>
    <mergeCell ref="D45:E45"/>
    <mergeCell ref="D46:E46"/>
    <mergeCell ref="D47:E47"/>
    <mergeCell ref="D43:E43"/>
    <mergeCell ref="F30:G30"/>
    <mergeCell ref="C50:C51"/>
    <mergeCell ref="B50:B51"/>
    <mergeCell ref="H52:K52"/>
    <mergeCell ref="F48:G48"/>
    <mergeCell ref="F49:G49"/>
    <mergeCell ref="D51:E51"/>
    <mergeCell ref="F50:G50"/>
    <mergeCell ref="F51:G51"/>
    <mergeCell ref="B43:B49"/>
    <mergeCell ref="C43:C49"/>
    <mergeCell ref="D50:E50"/>
    <mergeCell ref="D48:E48"/>
    <mergeCell ref="D49:E49"/>
    <mergeCell ref="D4:E4"/>
    <mergeCell ref="F4:G4"/>
    <mergeCell ref="F11:G11"/>
    <mergeCell ref="D12:E12"/>
    <mergeCell ref="F12:G12"/>
    <mergeCell ref="H12:K12"/>
    <mergeCell ref="D11:E11"/>
    <mergeCell ref="H40:K40"/>
    <mergeCell ref="D34:E34"/>
    <mergeCell ref="F32:G32"/>
    <mergeCell ref="D25:E25"/>
    <mergeCell ref="F25:G25"/>
    <mergeCell ref="D36:E36"/>
    <mergeCell ref="F36:G36"/>
    <mergeCell ref="F6:G6"/>
    <mergeCell ref="H17:K17"/>
    <mergeCell ref="H20:K20"/>
    <mergeCell ref="H23:K23"/>
    <mergeCell ref="F23:G23"/>
    <mergeCell ref="F24:G24"/>
    <mergeCell ref="F18:G18"/>
    <mergeCell ref="D16:E16"/>
    <mergeCell ref="F16:G16"/>
    <mergeCell ref="D30:E30"/>
    <mergeCell ref="H37:K37"/>
    <mergeCell ref="D52:E52"/>
    <mergeCell ref="F52:G52"/>
    <mergeCell ref="H68:I68"/>
    <mergeCell ref="H69:I69"/>
    <mergeCell ref="H70:I70"/>
    <mergeCell ref="H71:I71"/>
    <mergeCell ref="H67:I67"/>
    <mergeCell ref="H43:K43"/>
    <mergeCell ref="H50:K50"/>
    <mergeCell ref="H66:I66"/>
    <mergeCell ref="D40:E40"/>
    <mergeCell ref="D41:E41"/>
    <mergeCell ref="F43:G43"/>
    <mergeCell ref="F45:G45"/>
    <mergeCell ref="H57:K57"/>
    <mergeCell ref="D66:E66"/>
    <mergeCell ref="H61:K61"/>
    <mergeCell ref="F66:G66"/>
    <mergeCell ref="D60:E60"/>
    <mergeCell ref="D61:E61"/>
    <mergeCell ref="F61:G61"/>
    <mergeCell ref="F57:G57"/>
    <mergeCell ref="F41:G41"/>
  </mergeCells>
  <pageMargins left="0.7" right="0.7" top="0.75" bottom="0.75" header="0.3" footer="0.3"/>
  <pageSetup paperSize="9" scale="63" fitToHeight="0" orientation="portrait" horizontalDpi="1200" verticalDpi="1200" r:id="rId1"/>
  <rowBreaks count="2" manualBreakCount="2">
    <brk id="28" min="1" max="10" man="1"/>
    <brk id="52" min="1"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M99"/>
  <sheetViews>
    <sheetView view="pageBreakPreview" zoomScaleNormal="100" zoomScaleSheetLayoutView="100" workbookViewId="0">
      <selection activeCell="G12" sqref="G12"/>
    </sheetView>
  </sheetViews>
  <sheetFormatPr defaultRowHeight="12.75" customHeight="1"/>
  <cols>
    <col min="1" max="2" width="6.7109375" style="267" customWidth="1"/>
    <col min="3" max="3" width="35.7109375" style="266" customWidth="1"/>
    <col min="4" max="4" width="35.7109375" customWidth="1"/>
    <col min="5" max="6" width="6.7109375" style="264" customWidth="1"/>
    <col min="7" max="7" width="9.28515625" style="265" customWidth="1"/>
    <col min="8" max="8" width="10.28515625" style="264" customWidth="1"/>
    <col min="9" max="9" width="11.85546875" style="264" customWidth="1"/>
    <col min="10" max="10" width="6.7109375" style="264" customWidth="1"/>
    <col min="11" max="247" width="9.140625" style="264" customWidth="1"/>
    <col min="248" max="258" width="9.140625" style="263"/>
    <col min="259" max="259" width="7.7109375" style="263" customWidth="1"/>
    <col min="260" max="260" width="60" style="263" customWidth="1"/>
    <col min="261" max="261" width="7.5703125" style="263" customWidth="1"/>
    <col min="262" max="262" width="11.28515625" style="263" customWidth="1"/>
    <col min="263" max="263" width="13" style="263" customWidth="1"/>
    <col min="264" max="264" width="13.7109375" style="263" customWidth="1"/>
    <col min="265" max="503" width="9.140625" style="263" customWidth="1"/>
    <col min="504" max="514" width="9.140625" style="263"/>
    <col min="515" max="515" width="7.7109375" style="263" customWidth="1"/>
    <col min="516" max="516" width="60" style="263" customWidth="1"/>
    <col min="517" max="517" width="7.5703125" style="263" customWidth="1"/>
    <col min="518" max="518" width="11.28515625" style="263" customWidth="1"/>
    <col min="519" max="519" width="13" style="263" customWidth="1"/>
    <col min="520" max="520" width="13.7109375" style="263" customWidth="1"/>
    <col min="521" max="759" width="9.140625" style="263" customWidth="1"/>
    <col min="760" max="770" width="9.140625" style="263"/>
    <col min="771" max="771" width="7.7109375" style="263" customWidth="1"/>
    <col min="772" max="772" width="60" style="263" customWidth="1"/>
    <col min="773" max="773" width="7.5703125" style="263" customWidth="1"/>
    <col min="774" max="774" width="11.28515625" style="263" customWidth="1"/>
    <col min="775" max="775" width="13" style="263" customWidth="1"/>
    <col min="776" max="776" width="13.7109375" style="263" customWidth="1"/>
    <col min="777" max="1015" width="9.140625" style="263" customWidth="1"/>
    <col min="1016" max="1026" width="9.140625" style="263"/>
    <col min="1027" max="1027" width="7.7109375" style="263" customWidth="1"/>
    <col min="1028" max="1028" width="60" style="263" customWidth="1"/>
    <col min="1029" max="1029" width="7.5703125" style="263" customWidth="1"/>
    <col min="1030" max="1030" width="11.28515625" style="263" customWidth="1"/>
    <col min="1031" max="1031" width="13" style="263" customWidth="1"/>
    <col min="1032" max="1032" width="13.7109375" style="263" customWidth="1"/>
    <col min="1033" max="1271" width="9.140625" style="263" customWidth="1"/>
    <col min="1272" max="1282" width="9.140625" style="263"/>
    <col min="1283" max="1283" width="7.7109375" style="263" customWidth="1"/>
    <col min="1284" max="1284" width="60" style="263" customWidth="1"/>
    <col min="1285" max="1285" width="7.5703125" style="263" customWidth="1"/>
    <col min="1286" max="1286" width="11.28515625" style="263" customWidth="1"/>
    <col min="1287" max="1287" width="13" style="263" customWidth="1"/>
    <col min="1288" max="1288" width="13.7109375" style="263" customWidth="1"/>
    <col min="1289" max="1527" width="9.140625" style="263" customWidth="1"/>
    <col min="1528" max="1538" width="9.140625" style="263"/>
    <col min="1539" max="1539" width="7.7109375" style="263" customWidth="1"/>
    <col min="1540" max="1540" width="60" style="263" customWidth="1"/>
    <col min="1541" max="1541" width="7.5703125" style="263" customWidth="1"/>
    <col min="1542" max="1542" width="11.28515625" style="263" customWidth="1"/>
    <col min="1543" max="1543" width="13" style="263" customWidth="1"/>
    <col min="1544" max="1544" width="13.7109375" style="263" customWidth="1"/>
    <col min="1545" max="1783" width="9.140625" style="263" customWidth="1"/>
    <col min="1784" max="1794" width="9.140625" style="263"/>
    <col min="1795" max="1795" width="7.7109375" style="263" customWidth="1"/>
    <col min="1796" max="1796" width="60" style="263" customWidth="1"/>
    <col min="1797" max="1797" width="7.5703125" style="263" customWidth="1"/>
    <col min="1798" max="1798" width="11.28515625" style="263" customWidth="1"/>
    <col min="1799" max="1799" width="13" style="263" customWidth="1"/>
    <col min="1800" max="1800" width="13.7109375" style="263" customWidth="1"/>
    <col min="1801" max="2039" width="9.140625" style="263" customWidth="1"/>
    <col min="2040" max="2050" width="9.140625" style="263"/>
    <col min="2051" max="2051" width="7.7109375" style="263" customWidth="1"/>
    <col min="2052" max="2052" width="60" style="263" customWidth="1"/>
    <col min="2053" max="2053" width="7.5703125" style="263" customWidth="1"/>
    <col min="2054" max="2054" width="11.28515625" style="263" customWidth="1"/>
    <col min="2055" max="2055" width="13" style="263" customWidth="1"/>
    <col min="2056" max="2056" width="13.7109375" style="263" customWidth="1"/>
    <col min="2057" max="2295" width="9.140625" style="263" customWidth="1"/>
    <col min="2296" max="2306" width="9.140625" style="263"/>
    <col min="2307" max="2307" width="7.7109375" style="263" customWidth="1"/>
    <col min="2308" max="2308" width="60" style="263" customWidth="1"/>
    <col min="2309" max="2309" width="7.5703125" style="263" customWidth="1"/>
    <col min="2310" max="2310" width="11.28515625" style="263" customWidth="1"/>
    <col min="2311" max="2311" width="13" style="263" customWidth="1"/>
    <col min="2312" max="2312" width="13.7109375" style="263" customWidth="1"/>
    <col min="2313" max="2551" width="9.140625" style="263" customWidth="1"/>
    <col min="2552" max="2562" width="9.140625" style="263"/>
    <col min="2563" max="2563" width="7.7109375" style="263" customWidth="1"/>
    <col min="2564" max="2564" width="60" style="263" customWidth="1"/>
    <col min="2565" max="2565" width="7.5703125" style="263" customWidth="1"/>
    <col min="2566" max="2566" width="11.28515625" style="263" customWidth="1"/>
    <col min="2567" max="2567" width="13" style="263" customWidth="1"/>
    <col min="2568" max="2568" width="13.7109375" style="263" customWidth="1"/>
    <col min="2569" max="2807" width="9.140625" style="263" customWidth="1"/>
    <col min="2808" max="2818" width="9.140625" style="263"/>
    <col min="2819" max="2819" width="7.7109375" style="263" customWidth="1"/>
    <col min="2820" max="2820" width="60" style="263" customWidth="1"/>
    <col min="2821" max="2821" width="7.5703125" style="263" customWidth="1"/>
    <col min="2822" max="2822" width="11.28515625" style="263" customWidth="1"/>
    <col min="2823" max="2823" width="13" style="263" customWidth="1"/>
    <col min="2824" max="2824" width="13.7109375" style="263" customWidth="1"/>
    <col min="2825" max="3063" width="9.140625" style="263" customWidth="1"/>
    <col min="3064" max="3074" width="9.140625" style="263"/>
    <col min="3075" max="3075" width="7.7109375" style="263" customWidth="1"/>
    <col min="3076" max="3076" width="60" style="263" customWidth="1"/>
    <col min="3077" max="3077" width="7.5703125" style="263" customWidth="1"/>
    <col min="3078" max="3078" width="11.28515625" style="263" customWidth="1"/>
    <col min="3079" max="3079" width="13" style="263" customWidth="1"/>
    <col min="3080" max="3080" width="13.7109375" style="263" customWidth="1"/>
    <col min="3081" max="3319" width="9.140625" style="263" customWidth="1"/>
    <col min="3320" max="3330" width="9.140625" style="263"/>
    <col min="3331" max="3331" width="7.7109375" style="263" customWidth="1"/>
    <col min="3332" max="3332" width="60" style="263" customWidth="1"/>
    <col min="3333" max="3333" width="7.5703125" style="263" customWidth="1"/>
    <col min="3334" max="3334" width="11.28515625" style="263" customWidth="1"/>
    <col min="3335" max="3335" width="13" style="263" customWidth="1"/>
    <col min="3336" max="3336" width="13.7109375" style="263" customWidth="1"/>
    <col min="3337" max="3575" width="9.140625" style="263" customWidth="1"/>
    <col min="3576" max="3586" width="9.140625" style="263"/>
    <col min="3587" max="3587" width="7.7109375" style="263" customWidth="1"/>
    <col min="3588" max="3588" width="60" style="263" customWidth="1"/>
    <col min="3589" max="3589" width="7.5703125" style="263" customWidth="1"/>
    <col min="3590" max="3590" width="11.28515625" style="263" customWidth="1"/>
    <col min="3591" max="3591" width="13" style="263" customWidth="1"/>
    <col min="3592" max="3592" width="13.7109375" style="263" customWidth="1"/>
    <col min="3593" max="3831" width="9.140625" style="263" customWidth="1"/>
    <col min="3832" max="3842" width="9.140625" style="263"/>
    <col min="3843" max="3843" width="7.7109375" style="263" customWidth="1"/>
    <col min="3844" max="3844" width="60" style="263" customWidth="1"/>
    <col min="3845" max="3845" width="7.5703125" style="263" customWidth="1"/>
    <col min="3846" max="3846" width="11.28515625" style="263" customWidth="1"/>
    <col min="3847" max="3847" width="13" style="263" customWidth="1"/>
    <col min="3848" max="3848" width="13.7109375" style="263" customWidth="1"/>
    <col min="3849" max="4087" width="9.140625" style="263" customWidth="1"/>
    <col min="4088" max="4098" width="9.140625" style="263"/>
    <col min="4099" max="4099" width="7.7109375" style="263" customWidth="1"/>
    <col min="4100" max="4100" width="60" style="263" customWidth="1"/>
    <col min="4101" max="4101" width="7.5703125" style="263" customWidth="1"/>
    <col min="4102" max="4102" width="11.28515625" style="263" customWidth="1"/>
    <col min="4103" max="4103" width="13" style="263" customWidth="1"/>
    <col min="4104" max="4104" width="13.7109375" style="263" customWidth="1"/>
    <col min="4105" max="4343" width="9.140625" style="263" customWidth="1"/>
    <col min="4344" max="4354" width="9.140625" style="263"/>
    <col min="4355" max="4355" width="7.7109375" style="263" customWidth="1"/>
    <col min="4356" max="4356" width="60" style="263" customWidth="1"/>
    <col min="4357" max="4357" width="7.5703125" style="263" customWidth="1"/>
    <col min="4358" max="4358" width="11.28515625" style="263" customWidth="1"/>
    <col min="4359" max="4359" width="13" style="263" customWidth="1"/>
    <col min="4360" max="4360" width="13.7109375" style="263" customWidth="1"/>
    <col min="4361" max="4599" width="9.140625" style="263" customWidth="1"/>
    <col min="4600" max="4610" width="9.140625" style="263"/>
    <col min="4611" max="4611" width="7.7109375" style="263" customWidth="1"/>
    <col min="4612" max="4612" width="60" style="263" customWidth="1"/>
    <col min="4613" max="4613" width="7.5703125" style="263" customWidth="1"/>
    <col min="4614" max="4614" width="11.28515625" style="263" customWidth="1"/>
    <col min="4615" max="4615" width="13" style="263" customWidth="1"/>
    <col min="4616" max="4616" width="13.7109375" style="263" customWidth="1"/>
    <col min="4617" max="4855" width="9.140625" style="263" customWidth="1"/>
    <col min="4856" max="4866" width="9.140625" style="263"/>
    <col min="4867" max="4867" width="7.7109375" style="263" customWidth="1"/>
    <col min="4868" max="4868" width="60" style="263" customWidth="1"/>
    <col min="4869" max="4869" width="7.5703125" style="263" customWidth="1"/>
    <col min="4870" max="4870" width="11.28515625" style="263" customWidth="1"/>
    <col min="4871" max="4871" width="13" style="263" customWidth="1"/>
    <col min="4872" max="4872" width="13.7109375" style="263" customWidth="1"/>
    <col min="4873" max="5111" width="9.140625" style="263" customWidth="1"/>
    <col min="5112" max="5122" width="9.140625" style="263"/>
    <col min="5123" max="5123" width="7.7109375" style="263" customWidth="1"/>
    <col min="5124" max="5124" width="60" style="263" customWidth="1"/>
    <col min="5125" max="5125" width="7.5703125" style="263" customWidth="1"/>
    <col min="5126" max="5126" width="11.28515625" style="263" customWidth="1"/>
    <col min="5127" max="5127" width="13" style="263" customWidth="1"/>
    <col min="5128" max="5128" width="13.7109375" style="263" customWidth="1"/>
    <col min="5129" max="5367" width="9.140625" style="263" customWidth="1"/>
    <col min="5368" max="5378" width="9.140625" style="263"/>
    <col min="5379" max="5379" width="7.7109375" style="263" customWidth="1"/>
    <col min="5380" max="5380" width="60" style="263" customWidth="1"/>
    <col min="5381" max="5381" width="7.5703125" style="263" customWidth="1"/>
    <col min="5382" max="5382" width="11.28515625" style="263" customWidth="1"/>
    <col min="5383" max="5383" width="13" style="263" customWidth="1"/>
    <col min="5384" max="5384" width="13.7109375" style="263" customWidth="1"/>
    <col min="5385" max="5623" width="9.140625" style="263" customWidth="1"/>
    <col min="5624" max="5634" width="9.140625" style="263"/>
    <col min="5635" max="5635" width="7.7109375" style="263" customWidth="1"/>
    <col min="5636" max="5636" width="60" style="263" customWidth="1"/>
    <col min="5637" max="5637" width="7.5703125" style="263" customWidth="1"/>
    <col min="5638" max="5638" width="11.28515625" style="263" customWidth="1"/>
    <col min="5639" max="5639" width="13" style="263" customWidth="1"/>
    <col min="5640" max="5640" width="13.7109375" style="263" customWidth="1"/>
    <col min="5641" max="5879" width="9.140625" style="263" customWidth="1"/>
    <col min="5880" max="5890" width="9.140625" style="263"/>
    <col min="5891" max="5891" width="7.7109375" style="263" customWidth="1"/>
    <col min="5892" max="5892" width="60" style="263" customWidth="1"/>
    <col min="5893" max="5893" width="7.5703125" style="263" customWidth="1"/>
    <col min="5894" max="5894" width="11.28515625" style="263" customWidth="1"/>
    <col min="5895" max="5895" width="13" style="263" customWidth="1"/>
    <col min="5896" max="5896" width="13.7109375" style="263" customWidth="1"/>
    <col min="5897" max="6135" width="9.140625" style="263" customWidth="1"/>
    <col min="6136" max="6146" width="9.140625" style="263"/>
    <col min="6147" max="6147" width="7.7109375" style="263" customWidth="1"/>
    <col min="6148" max="6148" width="60" style="263" customWidth="1"/>
    <col min="6149" max="6149" width="7.5703125" style="263" customWidth="1"/>
    <col min="6150" max="6150" width="11.28515625" style="263" customWidth="1"/>
    <col min="6151" max="6151" width="13" style="263" customWidth="1"/>
    <col min="6152" max="6152" width="13.7109375" style="263" customWidth="1"/>
    <col min="6153" max="6391" width="9.140625" style="263" customWidth="1"/>
    <col min="6392" max="6402" width="9.140625" style="263"/>
    <col min="6403" max="6403" width="7.7109375" style="263" customWidth="1"/>
    <col min="6404" max="6404" width="60" style="263" customWidth="1"/>
    <col min="6405" max="6405" width="7.5703125" style="263" customWidth="1"/>
    <col min="6406" max="6406" width="11.28515625" style="263" customWidth="1"/>
    <col min="6407" max="6407" width="13" style="263" customWidth="1"/>
    <col min="6408" max="6408" width="13.7109375" style="263" customWidth="1"/>
    <col min="6409" max="6647" width="9.140625" style="263" customWidth="1"/>
    <col min="6648" max="6658" width="9.140625" style="263"/>
    <col min="6659" max="6659" width="7.7109375" style="263" customWidth="1"/>
    <col min="6660" max="6660" width="60" style="263" customWidth="1"/>
    <col min="6661" max="6661" width="7.5703125" style="263" customWidth="1"/>
    <col min="6662" max="6662" width="11.28515625" style="263" customWidth="1"/>
    <col min="6663" max="6663" width="13" style="263" customWidth="1"/>
    <col min="6664" max="6664" width="13.7109375" style="263" customWidth="1"/>
    <col min="6665" max="6903" width="9.140625" style="263" customWidth="1"/>
    <col min="6904" max="6914" width="9.140625" style="263"/>
    <col min="6915" max="6915" width="7.7109375" style="263" customWidth="1"/>
    <col min="6916" max="6916" width="60" style="263" customWidth="1"/>
    <col min="6917" max="6917" width="7.5703125" style="263" customWidth="1"/>
    <col min="6918" max="6918" width="11.28515625" style="263" customWidth="1"/>
    <col min="6919" max="6919" width="13" style="263" customWidth="1"/>
    <col min="6920" max="6920" width="13.7109375" style="263" customWidth="1"/>
    <col min="6921" max="7159" width="9.140625" style="263" customWidth="1"/>
    <col min="7160" max="7170" width="9.140625" style="263"/>
    <col min="7171" max="7171" width="7.7109375" style="263" customWidth="1"/>
    <col min="7172" max="7172" width="60" style="263" customWidth="1"/>
    <col min="7173" max="7173" width="7.5703125" style="263" customWidth="1"/>
    <col min="7174" max="7174" width="11.28515625" style="263" customWidth="1"/>
    <col min="7175" max="7175" width="13" style="263" customWidth="1"/>
    <col min="7176" max="7176" width="13.7109375" style="263" customWidth="1"/>
    <col min="7177" max="7415" width="9.140625" style="263" customWidth="1"/>
    <col min="7416" max="7426" width="9.140625" style="263"/>
    <col min="7427" max="7427" width="7.7109375" style="263" customWidth="1"/>
    <col min="7428" max="7428" width="60" style="263" customWidth="1"/>
    <col min="7429" max="7429" width="7.5703125" style="263" customWidth="1"/>
    <col min="7430" max="7430" width="11.28515625" style="263" customWidth="1"/>
    <col min="7431" max="7431" width="13" style="263" customWidth="1"/>
    <col min="7432" max="7432" width="13.7109375" style="263" customWidth="1"/>
    <col min="7433" max="7671" width="9.140625" style="263" customWidth="1"/>
    <col min="7672" max="7682" width="9.140625" style="263"/>
    <col min="7683" max="7683" width="7.7109375" style="263" customWidth="1"/>
    <col min="7684" max="7684" width="60" style="263" customWidth="1"/>
    <col min="7685" max="7685" width="7.5703125" style="263" customWidth="1"/>
    <col min="7686" max="7686" width="11.28515625" style="263" customWidth="1"/>
    <col min="7687" max="7687" width="13" style="263" customWidth="1"/>
    <col min="7688" max="7688" width="13.7109375" style="263" customWidth="1"/>
    <col min="7689" max="7927" width="9.140625" style="263" customWidth="1"/>
    <col min="7928" max="7938" width="9.140625" style="263"/>
    <col min="7939" max="7939" width="7.7109375" style="263" customWidth="1"/>
    <col min="7940" max="7940" width="60" style="263" customWidth="1"/>
    <col min="7941" max="7941" width="7.5703125" style="263" customWidth="1"/>
    <col min="7942" max="7942" width="11.28515625" style="263" customWidth="1"/>
    <col min="7943" max="7943" width="13" style="263" customWidth="1"/>
    <col min="7944" max="7944" width="13.7109375" style="263" customWidth="1"/>
    <col min="7945" max="8183" width="9.140625" style="263" customWidth="1"/>
    <col min="8184" max="8194" width="9.140625" style="263"/>
    <col min="8195" max="8195" width="7.7109375" style="263" customWidth="1"/>
    <col min="8196" max="8196" width="60" style="263" customWidth="1"/>
    <col min="8197" max="8197" width="7.5703125" style="263" customWidth="1"/>
    <col min="8198" max="8198" width="11.28515625" style="263" customWidth="1"/>
    <col min="8199" max="8199" width="13" style="263" customWidth="1"/>
    <col min="8200" max="8200" width="13.7109375" style="263" customWidth="1"/>
    <col min="8201" max="8439" width="9.140625" style="263" customWidth="1"/>
    <col min="8440" max="8450" width="9.140625" style="263"/>
    <col min="8451" max="8451" width="7.7109375" style="263" customWidth="1"/>
    <col min="8452" max="8452" width="60" style="263" customWidth="1"/>
    <col min="8453" max="8453" width="7.5703125" style="263" customWidth="1"/>
    <col min="8454" max="8454" width="11.28515625" style="263" customWidth="1"/>
    <col min="8455" max="8455" width="13" style="263" customWidth="1"/>
    <col min="8456" max="8456" width="13.7109375" style="263" customWidth="1"/>
    <col min="8457" max="8695" width="9.140625" style="263" customWidth="1"/>
    <col min="8696" max="8706" width="9.140625" style="263"/>
    <col min="8707" max="8707" width="7.7109375" style="263" customWidth="1"/>
    <col min="8708" max="8708" width="60" style="263" customWidth="1"/>
    <col min="8709" max="8709" width="7.5703125" style="263" customWidth="1"/>
    <col min="8710" max="8710" width="11.28515625" style="263" customWidth="1"/>
    <col min="8711" max="8711" width="13" style="263" customWidth="1"/>
    <col min="8712" max="8712" width="13.7109375" style="263" customWidth="1"/>
    <col min="8713" max="8951" width="9.140625" style="263" customWidth="1"/>
    <col min="8952" max="8962" width="9.140625" style="263"/>
    <col min="8963" max="8963" width="7.7109375" style="263" customWidth="1"/>
    <col min="8964" max="8964" width="60" style="263" customWidth="1"/>
    <col min="8965" max="8965" width="7.5703125" style="263" customWidth="1"/>
    <col min="8966" max="8966" width="11.28515625" style="263" customWidth="1"/>
    <col min="8967" max="8967" width="13" style="263" customWidth="1"/>
    <col min="8968" max="8968" width="13.7109375" style="263" customWidth="1"/>
    <col min="8969" max="9207" width="9.140625" style="263" customWidth="1"/>
    <col min="9208" max="9218" width="9.140625" style="263"/>
    <col min="9219" max="9219" width="7.7109375" style="263" customWidth="1"/>
    <col min="9220" max="9220" width="60" style="263" customWidth="1"/>
    <col min="9221" max="9221" width="7.5703125" style="263" customWidth="1"/>
    <col min="9222" max="9222" width="11.28515625" style="263" customWidth="1"/>
    <col min="9223" max="9223" width="13" style="263" customWidth="1"/>
    <col min="9224" max="9224" width="13.7109375" style="263" customWidth="1"/>
    <col min="9225" max="9463" width="9.140625" style="263" customWidth="1"/>
    <col min="9464" max="9474" width="9.140625" style="263"/>
    <col min="9475" max="9475" width="7.7109375" style="263" customWidth="1"/>
    <col min="9476" max="9476" width="60" style="263" customWidth="1"/>
    <col min="9477" max="9477" width="7.5703125" style="263" customWidth="1"/>
    <col min="9478" max="9478" width="11.28515625" style="263" customWidth="1"/>
    <col min="9479" max="9479" width="13" style="263" customWidth="1"/>
    <col min="9480" max="9480" width="13.7109375" style="263" customWidth="1"/>
    <col min="9481" max="9719" width="9.140625" style="263" customWidth="1"/>
    <col min="9720" max="9730" width="9.140625" style="263"/>
    <col min="9731" max="9731" width="7.7109375" style="263" customWidth="1"/>
    <col min="9732" max="9732" width="60" style="263" customWidth="1"/>
    <col min="9733" max="9733" width="7.5703125" style="263" customWidth="1"/>
    <col min="9734" max="9734" width="11.28515625" style="263" customWidth="1"/>
    <col min="9735" max="9735" width="13" style="263" customWidth="1"/>
    <col min="9736" max="9736" width="13.7109375" style="263" customWidth="1"/>
    <col min="9737" max="9975" width="9.140625" style="263" customWidth="1"/>
    <col min="9976" max="9986" width="9.140625" style="263"/>
    <col min="9987" max="9987" width="7.7109375" style="263" customWidth="1"/>
    <col min="9988" max="9988" width="60" style="263" customWidth="1"/>
    <col min="9989" max="9989" width="7.5703125" style="263" customWidth="1"/>
    <col min="9990" max="9990" width="11.28515625" style="263" customWidth="1"/>
    <col min="9991" max="9991" width="13" style="263" customWidth="1"/>
    <col min="9992" max="9992" width="13.7109375" style="263" customWidth="1"/>
    <col min="9993" max="10231" width="9.140625" style="263" customWidth="1"/>
    <col min="10232" max="10242" width="9.140625" style="263"/>
    <col min="10243" max="10243" width="7.7109375" style="263" customWidth="1"/>
    <col min="10244" max="10244" width="60" style="263" customWidth="1"/>
    <col min="10245" max="10245" width="7.5703125" style="263" customWidth="1"/>
    <col min="10246" max="10246" width="11.28515625" style="263" customWidth="1"/>
    <col min="10247" max="10247" width="13" style="263" customWidth="1"/>
    <col min="10248" max="10248" width="13.7109375" style="263" customWidth="1"/>
    <col min="10249" max="10487" width="9.140625" style="263" customWidth="1"/>
    <col min="10488" max="10498" width="9.140625" style="263"/>
    <col min="10499" max="10499" width="7.7109375" style="263" customWidth="1"/>
    <col min="10500" max="10500" width="60" style="263" customWidth="1"/>
    <col min="10501" max="10501" width="7.5703125" style="263" customWidth="1"/>
    <col min="10502" max="10502" width="11.28515625" style="263" customWidth="1"/>
    <col min="10503" max="10503" width="13" style="263" customWidth="1"/>
    <col min="10504" max="10504" width="13.7109375" style="263" customWidth="1"/>
    <col min="10505" max="10743" width="9.140625" style="263" customWidth="1"/>
    <col min="10744" max="10754" width="9.140625" style="263"/>
    <col min="10755" max="10755" width="7.7109375" style="263" customWidth="1"/>
    <col min="10756" max="10756" width="60" style="263" customWidth="1"/>
    <col min="10757" max="10757" width="7.5703125" style="263" customWidth="1"/>
    <col min="10758" max="10758" width="11.28515625" style="263" customWidth="1"/>
    <col min="10759" max="10759" width="13" style="263" customWidth="1"/>
    <col min="10760" max="10760" width="13.7109375" style="263" customWidth="1"/>
    <col min="10761" max="10999" width="9.140625" style="263" customWidth="1"/>
    <col min="11000" max="11010" width="9.140625" style="263"/>
    <col min="11011" max="11011" width="7.7109375" style="263" customWidth="1"/>
    <col min="11012" max="11012" width="60" style="263" customWidth="1"/>
    <col min="11013" max="11013" width="7.5703125" style="263" customWidth="1"/>
    <col min="11014" max="11014" width="11.28515625" style="263" customWidth="1"/>
    <col min="11015" max="11015" width="13" style="263" customWidth="1"/>
    <col min="11016" max="11016" width="13.7109375" style="263" customWidth="1"/>
    <col min="11017" max="11255" width="9.140625" style="263" customWidth="1"/>
    <col min="11256" max="11266" width="9.140625" style="263"/>
    <col min="11267" max="11267" width="7.7109375" style="263" customWidth="1"/>
    <col min="11268" max="11268" width="60" style="263" customWidth="1"/>
    <col min="11269" max="11269" width="7.5703125" style="263" customWidth="1"/>
    <col min="11270" max="11270" width="11.28515625" style="263" customWidth="1"/>
    <col min="11271" max="11271" width="13" style="263" customWidth="1"/>
    <col min="11272" max="11272" width="13.7109375" style="263" customWidth="1"/>
    <col min="11273" max="11511" width="9.140625" style="263" customWidth="1"/>
    <col min="11512" max="11522" width="9.140625" style="263"/>
    <col min="11523" max="11523" width="7.7109375" style="263" customWidth="1"/>
    <col min="11524" max="11524" width="60" style="263" customWidth="1"/>
    <col min="11525" max="11525" width="7.5703125" style="263" customWidth="1"/>
    <col min="11526" max="11526" width="11.28515625" style="263" customWidth="1"/>
    <col min="11527" max="11527" width="13" style="263" customWidth="1"/>
    <col min="11528" max="11528" width="13.7109375" style="263" customWidth="1"/>
    <col min="11529" max="11767" width="9.140625" style="263" customWidth="1"/>
    <col min="11768" max="11778" width="9.140625" style="263"/>
    <col min="11779" max="11779" width="7.7109375" style="263" customWidth="1"/>
    <col min="11780" max="11780" width="60" style="263" customWidth="1"/>
    <col min="11781" max="11781" width="7.5703125" style="263" customWidth="1"/>
    <col min="11782" max="11782" width="11.28515625" style="263" customWidth="1"/>
    <col min="11783" max="11783" width="13" style="263" customWidth="1"/>
    <col min="11784" max="11784" width="13.7109375" style="263" customWidth="1"/>
    <col min="11785" max="12023" width="9.140625" style="263" customWidth="1"/>
    <col min="12024" max="12034" width="9.140625" style="263"/>
    <col min="12035" max="12035" width="7.7109375" style="263" customWidth="1"/>
    <col min="12036" max="12036" width="60" style="263" customWidth="1"/>
    <col min="12037" max="12037" width="7.5703125" style="263" customWidth="1"/>
    <col min="12038" max="12038" width="11.28515625" style="263" customWidth="1"/>
    <col min="12039" max="12039" width="13" style="263" customWidth="1"/>
    <col min="12040" max="12040" width="13.7109375" style="263" customWidth="1"/>
    <col min="12041" max="12279" width="9.140625" style="263" customWidth="1"/>
    <col min="12280" max="12290" width="9.140625" style="263"/>
    <col min="12291" max="12291" width="7.7109375" style="263" customWidth="1"/>
    <col min="12292" max="12292" width="60" style="263" customWidth="1"/>
    <col min="12293" max="12293" width="7.5703125" style="263" customWidth="1"/>
    <col min="12294" max="12294" width="11.28515625" style="263" customWidth="1"/>
    <col min="12295" max="12295" width="13" style="263" customWidth="1"/>
    <col min="12296" max="12296" width="13.7109375" style="263" customWidth="1"/>
    <col min="12297" max="12535" width="9.140625" style="263" customWidth="1"/>
    <col min="12536" max="12546" width="9.140625" style="263"/>
    <col min="12547" max="12547" width="7.7109375" style="263" customWidth="1"/>
    <col min="12548" max="12548" width="60" style="263" customWidth="1"/>
    <col min="12549" max="12549" width="7.5703125" style="263" customWidth="1"/>
    <col min="12550" max="12550" width="11.28515625" style="263" customWidth="1"/>
    <col min="12551" max="12551" width="13" style="263" customWidth="1"/>
    <col min="12552" max="12552" width="13.7109375" style="263" customWidth="1"/>
    <col min="12553" max="12791" width="9.140625" style="263" customWidth="1"/>
    <col min="12792" max="12802" width="9.140625" style="263"/>
    <col min="12803" max="12803" width="7.7109375" style="263" customWidth="1"/>
    <col min="12804" max="12804" width="60" style="263" customWidth="1"/>
    <col min="12805" max="12805" width="7.5703125" style="263" customWidth="1"/>
    <col min="12806" max="12806" width="11.28515625" style="263" customWidth="1"/>
    <col min="12807" max="12807" width="13" style="263" customWidth="1"/>
    <col min="12808" max="12808" width="13.7109375" style="263" customWidth="1"/>
    <col min="12809" max="13047" width="9.140625" style="263" customWidth="1"/>
    <col min="13048" max="13058" width="9.140625" style="263"/>
    <col min="13059" max="13059" width="7.7109375" style="263" customWidth="1"/>
    <col min="13060" max="13060" width="60" style="263" customWidth="1"/>
    <col min="13061" max="13061" width="7.5703125" style="263" customWidth="1"/>
    <col min="13062" max="13062" width="11.28515625" style="263" customWidth="1"/>
    <col min="13063" max="13063" width="13" style="263" customWidth="1"/>
    <col min="13064" max="13064" width="13.7109375" style="263" customWidth="1"/>
    <col min="13065" max="13303" width="9.140625" style="263" customWidth="1"/>
    <col min="13304" max="13314" width="9.140625" style="263"/>
    <col min="13315" max="13315" width="7.7109375" style="263" customWidth="1"/>
    <col min="13316" max="13316" width="60" style="263" customWidth="1"/>
    <col min="13317" max="13317" width="7.5703125" style="263" customWidth="1"/>
    <col min="13318" max="13318" width="11.28515625" style="263" customWidth="1"/>
    <col min="13319" max="13319" width="13" style="263" customWidth="1"/>
    <col min="13320" max="13320" width="13.7109375" style="263" customWidth="1"/>
    <col min="13321" max="13559" width="9.140625" style="263" customWidth="1"/>
    <col min="13560" max="13570" width="9.140625" style="263"/>
    <col min="13571" max="13571" width="7.7109375" style="263" customWidth="1"/>
    <col min="13572" max="13572" width="60" style="263" customWidth="1"/>
    <col min="13573" max="13573" width="7.5703125" style="263" customWidth="1"/>
    <col min="13574" max="13574" width="11.28515625" style="263" customWidth="1"/>
    <col min="13575" max="13575" width="13" style="263" customWidth="1"/>
    <col min="13576" max="13576" width="13.7109375" style="263" customWidth="1"/>
    <col min="13577" max="13815" width="9.140625" style="263" customWidth="1"/>
    <col min="13816" max="13826" width="9.140625" style="263"/>
    <col min="13827" max="13827" width="7.7109375" style="263" customWidth="1"/>
    <col min="13828" max="13828" width="60" style="263" customWidth="1"/>
    <col min="13829" max="13829" width="7.5703125" style="263" customWidth="1"/>
    <col min="13830" max="13830" width="11.28515625" style="263" customWidth="1"/>
    <col min="13831" max="13831" width="13" style="263" customWidth="1"/>
    <col min="13832" max="13832" width="13.7109375" style="263" customWidth="1"/>
    <col min="13833" max="14071" width="9.140625" style="263" customWidth="1"/>
    <col min="14072" max="14082" width="9.140625" style="263"/>
    <col min="14083" max="14083" width="7.7109375" style="263" customWidth="1"/>
    <col min="14084" max="14084" width="60" style="263" customWidth="1"/>
    <col min="14085" max="14085" width="7.5703125" style="263" customWidth="1"/>
    <col min="14086" max="14086" width="11.28515625" style="263" customWidth="1"/>
    <col min="14087" max="14087" width="13" style="263" customWidth="1"/>
    <col min="14088" max="14088" width="13.7109375" style="263" customWidth="1"/>
    <col min="14089" max="14327" width="9.140625" style="263" customWidth="1"/>
    <col min="14328" max="14338" width="9.140625" style="263"/>
    <col min="14339" max="14339" width="7.7109375" style="263" customWidth="1"/>
    <col min="14340" max="14340" width="60" style="263" customWidth="1"/>
    <col min="14341" max="14341" width="7.5703125" style="263" customWidth="1"/>
    <col min="14342" max="14342" width="11.28515625" style="263" customWidth="1"/>
    <col min="14343" max="14343" width="13" style="263" customWidth="1"/>
    <col min="14344" max="14344" width="13.7109375" style="263" customWidth="1"/>
    <col min="14345" max="14583" width="9.140625" style="263" customWidth="1"/>
    <col min="14584" max="14594" width="9.140625" style="263"/>
    <col min="14595" max="14595" width="7.7109375" style="263" customWidth="1"/>
    <col min="14596" max="14596" width="60" style="263" customWidth="1"/>
    <col min="14597" max="14597" width="7.5703125" style="263" customWidth="1"/>
    <col min="14598" max="14598" width="11.28515625" style="263" customWidth="1"/>
    <col min="14599" max="14599" width="13" style="263" customWidth="1"/>
    <col min="14600" max="14600" width="13.7109375" style="263" customWidth="1"/>
    <col min="14601" max="14839" width="9.140625" style="263" customWidth="1"/>
    <col min="14840" max="14850" width="9.140625" style="263"/>
    <col min="14851" max="14851" width="7.7109375" style="263" customWidth="1"/>
    <col min="14852" max="14852" width="60" style="263" customWidth="1"/>
    <col min="14853" max="14853" width="7.5703125" style="263" customWidth="1"/>
    <col min="14854" max="14854" width="11.28515625" style="263" customWidth="1"/>
    <col min="14855" max="14855" width="13" style="263" customWidth="1"/>
    <col min="14856" max="14856" width="13.7109375" style="263" customWidth="1"/>
    <col min="14857" max="15095" width="9.140625" style="263" customWidth="1"/>
    <col min="15096" max="15106" width="9.140625" style="263"/>
    <col min="15107" max="15107" width="7.7109375" style="263" customWidth="1"/>
    <col min="15108" max="15108" width="60" style="263" customWidth="1"/>
    <col min="15109" max="15109" width="7.5703125" style="263" customWidth="1"/>
    <col min="15110" max="15110" width="11.28515625" style="263" customWidth="1"/>
    <col min="15111" max="15111" width="13" style="263" customWidth="1"/>
    <col min="15112" max="15112" width="13.7109375" style="263" customWidth="1"/>
    <col min="15113" max="15351" width="9.140625" style="263" customWidth="1"/>
    <col min="15352" max="15362" width="9.140625" style="263"/>
    <col min="15363" max="15363" width="7.7109375" style="263" customWidth="1"/>
    <col min="15364" max="15364" width="60" style="263" customWidth="1"/>
    <col min="15365" max="15365" width="7.5703125" style="263" customWidth="1"/>
    <col min="15366" max="15366" width="11.28515625" style="263" customWidth="1"/>
    <col min="15367" max="15367" width="13" style="263" customWidth="1"/>
    <col min="15368" max="15368" width="13.7109375" style="263" customWidth="1"/>
    <col min="15369" max="15607" width="9.140625" style="263" customWidth="1"/>
    <col min="15608" max="15618" width="9.140625" style="263"/>
    <col min="15619" max="15619" width="7.7109375" style="263" customWidth="1"/>
    <col min="15620" max="15620" width="60" style="263" customWidth="1"/>
    <col min="15621" max="15621" width="7.5703125" style="263" customWidth="1"/>
    <col min="15622" max="15622" width="11.28515625" style="263" customWidth="1"/>
    <col min="15623" max="15623" width="13" style="263" customWidth="1"/>
    <col min="15624" max="15624" width="13.7109375" style="263" customWidth="1"/>
    <col min="15625" max="15863" width="9.140625" style="263" customWidth="1"/>
    <col min="15864" max="15874" width="9.140625" style="263"/>
    <col min="15875" max="15875" width="7.7109375" style="263" customWidth="1"/>
    <col min="15876" max="15876" width="60" style="263" customWidth="1"/>
    <col min="15877" max="15877" width="7.5703125" style="263" customWidth="1"/>
    <col min="15878" max="15878" width="11.28515625" style="263" customWidth="1"/>
    <col min="15879" max="15879" width="13" style="263" customWidth="1"/>
    <col min="15880" max="15880" width="13.7109375" style="263" customWidth="1"/>
    <col min="15881" max="16119" width="9.140625" style="263" customWidth="1"/>
    <col min="16120" max="16130" width="9.140625" style="263"/>
    <col min="16131" max="16131" width="7.7109375" style="263" customWidth="1"/>
    <col min="16132" max="16132" width="60" style="263" customWidth="1"/>
    <col min="16133" max="16133" width="7.5703125" style="263" customWidth="1"/>
    <col min="16134" max="16134" width="11.28515625" style="263" customWidth="1"/>
    <col min="16135" max="16135" width="13" style="263" customWidth="1"/>
    <col min="16136" max="16136" width="13.7109375" style="263" customWidth="1"/>
    <col min="16137" max="16375" width="9.140625" style="263" customWidth="1"/>
    <col min="16376" max="16384" width="9.140625" style="263"/>
  </cols>
  <sheetData>
    <row r="1" spans="1:11" customFormat="1" ht="15">
      <c r="A1" s="318"/>
      <c r="B1" s="318"/>
      <c r="C1" s="318"/>
      <c r="D1" s="317"/>
      <c r="G1" s="9"/>
      <c r="H1" s="316"/>
      <c r="I1" s="9"/>
      <c r="J1" s="9"/>
    </row>
    <row r="2" spans="1:11" customFormat="1" ht="56.25" customHeight="1">
      <c r="A2" s="553" t="s">
        <v>397</v>
      </c>
      <c r="B2" s="554"/>
      <c r="C2" s="554"/>
      <c r="D2" s="555"/>
      <c r="E2" s="554"/>
      <c r="F2" s="554"/>
      <c r="G2" s="554"/>
      <c r="H2" s="556"/>
      <c r="I2" s="315"/>
      <c r="J2" s="67"/>
    </row>
    <row r="3" spans="1:11" customFormat="1" ht="18">
      <c r="A3" s="557" t="s">
        <v>396</v>
      </c>
      <c r="B3" s="558"/>
      <c r="C3" s="558"/>
      <c r="D3" s="558"/>
      <c r="E3" s="559"/>
      <c r="F3" s="559"/>
      <c r="G3" s="559"/>
      <c r="H3" s="560"/>
      <c r="I3" s="314"/>
      <c r="J3" s="313"/>
    </row>
    <row r="4" spans="1:11" s="309" customFormat="1" ht="76.5">
      <c r="A4" s="583" t="s">
        <v>9</v>
      </c>
      <c r="B4" s="584" t="s">
        <v>10</v>
      </c>
      <c r="C4" s="585" t="s">
        <v>11</v>
      </c>
      <c r="D4" s="584" t="s">
        <v>395</v>
      </c>
      <c r="E4" s="584" t="s">
        <v>12</v>
      </c>
      <c r="F4" s="586" t="s">
        <v>13</v>
      </c>
      <c r="G4" s="587" t="s">
        <v>589</v>
      </c>
      <c r="H4" s="588" t="s">
        <v>590</v>
      </c>
      <c r="I4" s="312"/>
      <c r="J4" s="311"/>
      <c r="K4" s="310"/>
    </row>
    <row r="5" spans="1:11" s="285" customFormat="1">
      <c r="A5" s="298" t="s">
        <v>394</v>
      </c>
      <c r="B5" s="308" t="s">
        <v>534</v>
      </c>
      <c r="C5" s="297" t="s">
        <v>393</v>
      </c>
      <c r="D5" s="307" t="s">
        <v>392</v>
      </c>
      <c r="E5" s="306"/>
      <c r="F5" s="305"/>
      <c r="G5" s="306"/>
      <c r="H5" s="305"/>
    </row>
    <row r="6" spans="1:11" s="285" customFormat="1">
      <c r="A6" s="291"/>
      <c r="B6" s="290"/>
      <c r="C6" s="297" t="s">
        <v>391</v>
      </c>
      <c r="D6" s="301" t="s">
        <v>390</v>
      </c>
      <c r="E6" s="287"/>
      <c r="F6" s="286"/>
      <c r="G6" s="287"/>
      <c r="H6" s="286"/>
    </row>
    <row r="7" spans="1:11" s="285" customFormat="1">
      <c r="A7" s="291"/>
      <c r="B7" s="290"/>
      <c r="C7" s="297" t="s">
        <v>389</v>
      </c>
      <c r="D7" s="301" t="s">
        <v>388</v>
      </c>
      <c r="E7" s="287"/>
      <c r="F7" s="286"/>
      <c r="G7" s="287"/>
      <c r="H7" s="286"/>
    </row>
    <row r="8" spans="1:11" s="285" customFormat="1">
      <c r="A8" s="291"/>
      <c r="B8" s="290"/>
      <c r="C8" s="297" t="s">
        <v>387</v>
      </c>
      <c r="D8" s="299" t="s">
        <v>386</v>
      </c>
      <c r="E8" s="287"/>
      <c r="F8" s="286"/>
      <c r="G8" s="287"/>
      <c r="H8" s="286"/>
    </row>
    <row r="9" spans="1:11" s="285" customFormat="1">
      <c r="A9" s="291"/>
      <c r="B9" s="290"/>
      <c r="C9" s="303" t="s">
        <v>385</v>
      </c>
      <c r="D9" s="300" t="s">
        <v>384</v>
      </c>
      <c r="E9" s="287"/>
      <c r="F9" s="286"/>
      <c r="G9" s="287"/>
      <c r="H9" s="286"/>
    </row>
    <row r="10" spans="1:11" s="285" customFormat="1">
      <c r="A10" s="291"/>
      <c r="B10" s="290"/>
      <c r="C10" s="297" t="s">
        <v>383</v>
      </c>
      <c r="D10" s="304" t="s">
        <v>382</v>
      </c>
      <c r="E10" s="287"/>
      <c r="F10" s="286"/>
      <c r="G10" s="287"/>
      <c r="H10" s="286"/>
    </row>
    <row r="11" spans="1:11" s="285" customFormat="1" ht="25.5">
      <c r="A11" s="291"/>
      <c r="B11" s="290"/>
      <c r="C11" s="297" t="s">
        <v>381</v>
      </c>
      <c r="D11" s="299" t="s">
        <v>380</v>
      </c>
      <c r="E11" s="287"/>
      <c r="F11" s="286"/>
      <c r="G11" s="287"/>
      <c r="H11" s="286"/>
    </row>
    <row r="12" spans="1:11" s="285" customFormat="1">
      <c r="A12" s="291"/>
      <c r="B12" s="290"/>
      <c r="C12" s="303" t="s">
        <v>379</v>
      </c>
      <c r="D12" s="299" t="s">
        <v>378</v>
      </c>
      <c r="E12" s="287"/>
      <c r="F12" s="286"/>
      <c r="G12" s="287"/>
      <c r="H12" s="286"/>
    </row>
    <row r="13" spans="1:11" s="285" customFormat="1">
      <c r="A13" s="291"/>
      <c r="B13" s="290"/>
      <c r="C13" s="302" t="s">
        <v>377</v>
      </c>
      <c r="D13" s="294" t="s">
        <v>376</v>
      </c>
      <c r="E13" s="287"/>
      <c r="F13" s="286"/>
      <c r="G13" s="287"/>
      <c r="H13" s="286"/>
    </row>
    <row r="14" spans="1:11" s="285" customFormat="1">
      <c r="A14" s="291"/>
      <c r="B14" s="290"/>
      <c r="C14" s="293" t="s">
        <v>361</v>
      </c>
      <c r="D14" s="292" t="s">
        <v>360</v>
      </c>
      <c r="E14" s="287"/>
      <c r="F14" s="286"/>
      <c r="G14" s="287"/>
      <c r="H14" s="286"/>
    </row>
    <row r="15" spans="1:11" s="285" customFormat="1">
      <c r="A15" s="291"/>
      <c r="B15" s="290"/>
      <c r="C15" s="273" t="s">
        <v>359</v>
      </c>
      <c r="D15" s="289" t="s">
        <v>358</v>
      </c>
      <c r="E15" s="287"/>
      <c r="F15" s="286"/>
      <c r="G15" s="287"/>
      <c r="H15" s="286"/>
    </row>
    <row r="16" spans="1:11" s="285" customFormat="1">
      <c r="A16" s="291"/>
      <c r="B16" s="290"/>
      <c r="C16" s="288" t="s">
        <v>357</v>
      </c>
      <c r="D16" s="296" t="s">
        <v>356</v>
      </c>
      <c r="E16" s="287"/>
      <c r="F16" s="286"/>
      <c r="G16" s="287"/>
      <c r="H16" s="286"/>
    </row>
    <row r="17" spans="1:9" s="285" customFormat="1">
      <c r="A17" s="291"/>
      <c r="B17" s="290"/>
      <c r="C17" s="295" t="s">
        <v>375</v>
      </c>
      <c r="D17" s="294" t="s">
        <v>374</v>
      </c>
      <c r="E17" s="287"/>
      <c r="F17" s="286"/>
      <c r="G17" s="287"/>
      <c r="H17" s="286"/>
    </row>
    <row r="18" spans="1:9" s="285" customFormat="1" ht="25.5">
      <c r="A18" s="291"/>
      <c r="B18" s="290"/>
      <c r="C18" s="293" t="s">
        <v>373</v>
      </c>
      <c r="D18" s="292" t="s">
        <v>372</v>
      </c>
      <c r="E18" s="287"/>
      <c r="F18" s="286"/>
      <c r="G18" s="287"/>
      <c r="H18" s="286"/>
    </row>
    <row r="19" spans="1:9" s="285" customFormat="1">
      <c r="A19" s="291"/>
      <c r="B19" s="290"/>
      <c r="C19" s="273" t="s">
        <v>371</v>
      </c>
      <c r="D19" s="289" t="s">
        <v>370</v>
      </c>
      <c r="E19" s="287"/>
      <c r="F19" s="286"/>
      <c r="G19" s="287"/>
      <c r="H19" s="286"/>
    </row>
    <row r="20" spans="1:9" s="285" customFormat="1" ht="38.25">
      <c r="A20" s="291"/>
      <c r="B20" s="290"/>
      <c r="C20" s="273" t="s">
        <v>369</v>
      </c>
      <c r="D20" s="289" t="s">
        <v>368</v>
      </c>
      <c r="E20" s="287"/>
      <c r="F20" s="286"/>
      <c r="G20" s="287"/>
      <c r="H20" s="286"/>
    </row>
    <row r="21" spans="1:9" s="285" customFormat="1" ht="51">
      <c r="A21" s="291"/>
      <c r="B21" s="290"/>
      <c r="C21" s="273" t="s">
        <v>367</v>
      </c>
      <c r="D21" s="289" t="s">
        <v>366</v>
      </c>
      <c r="E21" s="287"/>
      <c r="F21" s="286"/>
      <c r="G21" s="287"/>
      <c r="H21" s="286"/>
    </row>
    <row r="22" spans="1:9" s="285" customFormat="1" ht="25.5">
      <c r="A22" s="291"/>
      <c r="B22" s="290"/>
      <c r="C22" s="288" t="s">
        <v>365</v>
      </c>
      <c r="D22" s="296" t="s">
        <v>364</v>
      </c>
      <c r="E22" s="287"/>
      <c r="F22" s="286"/>
      <c r="G22" s="287"/>
      <c r="H22" s="286"/>
    </row>
    <row r="23" spans="1:9" s="285" customFormat="1">
      <c r="A23" s="291"/>
      <c r="B23" s="290"/>
      <c r="C23" s="295" t="s">
        <v>363</v>
      </c>
      <c r="D23" s="294" t="s">
        <v>362</v>
      </c>
      <c r="E23" s="287"/>
      <c r="F23" s="286"/>
      <c r="G23" s="287"/>
      <c r="H23" s="286"/>
    </row>
    <row r="24" spans="1:9" s="285" customFormat="1">
      <c r="A24" s="291"/>
      <c r="B24" s="290"/>
      <c r="C24" s="293" t="s">
        <v>361</v>
      </c>
      <c r="D24" s="292" t="s">
        <v>360</v>
      </c>
      <c r="E24" s="287"/>
      <c r="F24" s="286"/>
      <c r="G24" s="287"/>
      <c r="H24" s="286"/>
    </row>
    <row r="25" spans="1:9" s="285" customFormat="1">
      <c r="A25" s="291"/>
      <c r="B25" s="290"/>
      <c r="C25" s="273" t="s">
        <v>359</v>
      </c>
      <c r="D25" s="289" t="s">
        <v>358</v>
      </c>
      <c r="E25" s="287"/>
      <c r="F25" s="286"/>
      <c r="G25" s="287"/>
      <c r="H25" s="286"/>
    </row>
    <row r="26" spans="1:9" s="285" customFormat="1">
      <c r="A26" s="291"/>
      <c r="B26" s="290"/>
      <c r="C26" s="288" t="s">
        <v>357</v>
      </c>
      <c r="D26" s="296" t="s">
        <v>356</v>
      </c>
      <c r="E26" s="287"/>
      <c r="F26" s="286"/>
      <c r="G26" s="287"/>
      <c r="H26" s="286"/>
    </row>
    <row r="27" spans="1:9" s="271" customFormat="1" ht="15">
      <c r="A27" s="284"/>
      <c r="B27" s="283"/>
      <c r="C27" s="282"/>
      <c r="D27" s="281"/>
      <c r="E27" s="280" t="s">
        <v>355</v>
      </c>
      <c r="F27" s="279">
        <v>1</v>
      </c>
      <c r="G27" s="278"/>
      <c r="H27" s="277">
        <f>F27*G27</f>
        <v>0</v>
      </c>
      <c r="I27" s="276"/>
    </row>
    <row r="28" spans="1:9" s="271" customFormat="1" ht="15.75" customHeight="1">
      <c r="A28" s="274"/>
      <c r="B28" s="274"/>
      <c r="C28" s="273"/>
      <c r="D28" s="1"/>
      <c r="E28" s="272"/>
      <c r="F28" s="272"/>
      <c r="G28" s="272"/>
      <c r="H28" s="272"/>
    </row>
    <row r="29" spans="1:9" s="271" customFormat="1" ht="15.75" customHeight="1">
      <c r="A29" s="274"/>
      <c r="B29" s="274"/>
      <c r="C29" s="273"/>
      <c r="D29" s="270"/>
      <c r="E29" s="272"/>
      <c r="F29" s="272"/>
      <c r="G29" s="272"/>
      <c r="H29" s="272"/>
    </row>
    <row r="30" spans="1:9" s="271" customFormat="1" ht="15.75" customHeight="1">
      <c r="A30" s="274"/>
      <c r="B30" s="274"/>
      <c r="C30" s="273"/>
      <c r="D30" s="151"/>
      <c r="E30" s="272"/>
      <c r="F30" s="272"/>
      <c r="G30" s="272"/>
      <c r="H30" s="272"/>
    </row>
    <row r="31" spans="1:9" customFormat="1" ht="15.75" thickBot="1">
      <c r="A31" s="36"/>
      <c r="B31" s="54" t="s">
        <v>19</v>
      </c>
      <c r="C31" s="417" t="s">
        <v>354</v>
      </c>
      <c r="D31" s="418"/>
      <c r="E31" s="418"/>
      <c r="F31" s="419"/>
      <c r="G31" s="561"/>
      <c r="H31" s="562"/>
    </row>
    <row r="32" spans="1:9" customFormat="1" ht="30.75" customHeight="1" thickBot="1">
      <c r="A32" s="37"/>
      <c r="B32" s="420" t="s">
        <v>353</v>
      </c>
      <c r="C32" s="421"/>
      <c r="D32" s="421"/>
      <c r="E32" s="421"/>
      <c r="F32" s="465"/>
      <c r="G32" s="563">
        <f>H27</f>
        <v>0</v>
      </c>
      <c r="H32" s="564"/>
      <c r="I32" s="275"/>
    </row>
    <row r="33" spans="1:8" customFormat="1" ht="15">
      <c r="A33" s="16"/>
      <c r="B33" s="16"/>
      <c r="C33" s="410"/>
      <c r="D33" s="410"/>
      <c r="E33" s="410"/>
      <c r="F33" s="410"/>
      <c r="G33" s="411"/>
      <c r="H33" s="411"/>
    </row>
    <row r="34" spans="1:8" s="271" customFormat="1" ht="15.75" customHeight="1">
      <c r="A34" s="274"/>
      <c r="B34" s="274"/>
      <c r="C34" s="273"/>
      <c r="D34" s="270"/>
      <c r="E34" s="272"/>
      <c r="F34" s="272"/>
      <c r="G34" s="272"/>
      <c r="H34" s="272"/>
    </row>
    <row r="35" spans="1:8" s="271" customFormat="1" ht="15.75" customHeight="1">
      <c r="A35" s="274"/>
      <c r="B35" s="274"/>
      <c r="C35" s="273"/>
      <c r="D35" s="270"/>
      <c r="E35" s="272"/>
      <c r="F35" s="272"/>
      <c r="G35" s="272"/>
      <c r="H35" s="272"/>
    </row>
    <row r="36" spans="1:8" s="271" customFormat="1" ht="15.75" customHeight="1">
      <c r="A36" s="274"/>
      <c r="B36" s="274"/>
      <c r="C36" s="273"/>
      <c r="D36" s="270"/>
      <c r="E36" s="272"/>
      <c r="F36" s="272"/>
      <c r="G36" s="272"/>
      <c r="H36" s="272"/>
    </row>
    <row r="37" spans="1:8" s="271" customFormat="1" ht="15.75" customHeight="1">
      <c r="A37" s="274"/>
      <c r="B37" s="274"/>
      <c r="C37" s="273"/>
      <c r="D37" s="270"/>
      <c r="E37" s="272"/>
      <c r="F37" s="272"/>
      <c r="G37" s="272"/>
      <c r="H37" s="272"/>
    </row>
    <row r="38" spans="1:8" s="271" customFormat="1" ht="15.75" customHeight="1">
      <c r="A38" s="274"/>
      <c r="B38" s="274"/>
      <c r="C38" s="273"/>
      <c r="D38" s="270"/>
      <c r="E38" s="272"/>
      <c r="F38" s="272"/>
      <c r="G38" s="272"/>
      <c r="H38" s="272"/>
    </row>
    <row r="39" spans="1:8" s="271" customFormat="1" ht="15.75" customHeight="1">
      <c r="A39" s="274"/>
      <c r="B39" s="274"/>
      <c r="C39" s="273"/>
      <c r="D39" s="270"/>
      <c r="E39" s="272"/>
      <c r="F39" s="272"/>
      <c r="G39" s="272"/>
      <c r="H39" s="272"/>
    </row>
    <row r="40" spans="1:8" s="271" customFormat="1" ht="15.75" customHeight="1">
      <c r="A40" s="274"/>
      <c r="B40" s="274"/>
      <c r="C40" s="273"/>
      <c r="D40" s="270"/>
      <c r="E40" s="272"/>
      <c r="F40" s="272"/>
      <c r="G40" s="272"/>
      <c r="H40" s="272"/>
    </row>
    <row r="41" spans="1:8" s="271" customFormat="1" ht="15.75" customHeight="1">
      <c r="A41" s="274"/>
      <c r="B41" s="274"/>
      <c r="C41" s="273"/>
      <c r="D41" s="270"/>
      <c r="E41" s="272"/>
      <c r="F41" s="272"/>
      <c r="G41" s="272"/>
      <c r="H41" s="272"/>
    </row>
    <row r="42" spans="1:8" s="271" customFormat="1" ht="15.75" customHeight="1">
      <c r="A42" s="274"/>
      <c r="B42" s="274"/>
      <c r="C42" s="273"/>
      <c r="D42" s="270"/>
      <c r="E42" s="272"/>
      <c r="F42" s="272"/>
      <c r="G42" s="272"/>
      <c r="H42" s="272"/>
    </row>
    <row r="43" spans="1:8" s="271" customFormat="1" ht="15.75" customHeight="1">
      <c r="A43" s="274"/>
      <c r="B43" s="274"/>
      <c r="C43" s="273"/>
      <c r="D43" s="270"/>
      <c r="E43" s="272"/>
      <c r="F43" s="272"/>
      <c r="G43" s="272"/>
      <c r="H43" s="272"/>
    </row>
    <row r="44" spans="1:8" s="271" customFormat="1" ht="15.75" customHeight="1">
      <c r="A44" s="274"/>
      <c r="B44" s="274"/>
      <c r="C44" s="273"/>
      <c r="D44" s="270"/>
      <c r="E44" s="272"/>
      <c r="F44" s="272"/>
      <c r="G44" s="272"/>
      <c r="H44" s="272"/>
    </row>
    <row r="45" spans="1:8" s="271" customFormat="1" ht="15.75" customHeight="1">
      <c r="A45" s="274"/>
      <c r="B45" s="274"/>
      <c r="C45" s="273"/>
      <c r="D45" s="270"/>
      <c r="E45" s="272"/>
      <c r="F45" s="272"/>
      <c r="G45" s="272"/>
      <c r="H45" s="272"/>
    </row>
    <row r="46" spans="1:8" ht="12.75" customHeight="1">
      <c r="D46" s="270"/>
    </row>
    <row r="47" spans="1:8" ht="12.75" customHeight="1">
      <c r="D47" s="270"/>
    </row>
    <row r="48" spans="1:8" ht="12.75" customHeight="1">
      <c r="D48" s="270"/>
    </row>
    <row r="49" spans="4:4" ht="12.75" customHeight="1">
      <c r="D49" s="270"/>
    </row>
    <row r="50" spans="4:4" ht="12.75" customHeight="1">
      <c r="D50" s="1"/>
    </row>
    <row r="51" spans="4:4" ht="12.75" customHeight="1">
      <c r="D51" s="67"/>
    </row>
    <row r="52" spans="4:4" ht="12.75" customHeight="1">
      <c r="D52" s="270"/>
    </row>
    <row r="53" spans="4:4" ht="12.75" customHeight="1">
      <c r="D53" s="270"/>
    </row>
    <row r="54" spans="4:4" ht="12.75" customHeight="1">
      <c r="D54" s="270"/>
    </row>
    <row r="55" spans="4:4" ht="12.75" customHeight="1">
      <c r="D55" s="270"/>
    </row>
    <row r="56" spans="4:4" ht="12.75" customHeight="1">
      <c r="D56" s="1"/>
    </row>
    <row r="57" spans="4:4" ht="12.75" customHeight="1">
      <c r="D57" s="67"/>
    </row>
    <row r="58" spans="4:4" ht="12.75" customHeight="1">
      <c r="D58" s="270"/>
    </row>
    <row r="59" spans="4:4" ht="12.75" customHeight="1">
      <c r="D59" s="270"/>
    </row>
    <row r="60" spans="4:4" ht="12.75" customHeight="1">
      <c r="D60" s="270"/>
    </row>
    <row r="61" spans="4:4" ht="12.75" customHeight="1">
      <c r="D61" s="67"/>
    </row>
    <row r="62" spans="4:4" ht="12.75" customHeight="1">
      <c r="D62" s="270"/>
    </row>
    <row r="63" spans="4:4" ht="12.75" customHeight="1">
      <c r="D63" s="67"/>
    </row>
    <row r="64" spans="4:4" ht="12.75" customHeight="1">
      <c r="D64" s="67"/>
    </row>
    <row r="65" spans="4:4" ht="11.25" customHeight="1">
      <c r="D65" s="67"/>
    </row>
    <row r="66" spans="4:4" ht="12.75" hidden="1" customHeight="1">
      <c r="D66" s="67"/>
    </row>
    <row r="67" spans="4:4" ht="12.75" customHeight="1">
      <c r="D67" s="270"/>
    </row>
    <row r="68" spans="4:4" ht="12.75" customHeight="1">
      <c r="D68" s="270"/>
    </row>
    <row r="69" spans="4:4" ht="12.75" customHeight="1">
      <c r="D69" s="270"/>
    </row>
    <row r="70" spans="4:4" ht="12.75" customHeight="1">
      <c r="D70" s="270"/>
    </row>
    <row r="71" spans="4:4" ht="12.75" customHeight="1">
      <c r="D71" s="270"/>
    </row>
    <row r="72" spans="4:4" ht="12.75" customHeight="1">
      <c r="D72" s="270"/>
    </row>
    <row r="73" spans="4:4" ht="12.75" customHeight="1">
      <c r="D73" s="270"/>
    </row>
    <row r="74" spans="4:4" ht="12.75" customHeight="1">
      <c r="D74" s="270"/>
    </row>
    <row r="75" spans="4:4" ht="12.75" customHeight="1">
      <c r="D75" s="270"/>
    </row>
    <row r="76" spans="4:4" ht="12.75" customHeight="1">
      <c r="D76" s="270"/>
    </row>
    <row r="77" spans="4:4" ht="12.75" customHeight="1">
      <c r="D77" s="270"/>
    </row>
    <row r="78" spans="4:4" ht="12.75" customHeight="1">
      <c r="D78" s="270"/>
    </row>
    <row r="79" spans="4:4" ht="12.75" customHeight="1">
      <c r="D79" s="1"/>
    </row>
    <row r="80" spans="4:4" ht="12.75" customHeight="1">
      <c r="D80" s="67"/>
    </row>
    <row r="81" spans="4:4" ht="12.75" customHeight="1">
      <c r="D81" s="270"/>
    </row>
    <row r="82" spans="4:4" ht="12.75" customHeight="1">
      <c r="D82" s="269"/>
    </row>
    <row r="83" spans="4:4" ht="12.75" customHeight="1">
      <c r="D83" s="269"/>
    </row>
    <row r="84" spans="4:4" ht="12.75" customHeight="1">
      <c r="D84" s="269"/>
    </row>
    <row r="85" spans="4:4" ht="12.75" customHeight="1">
      <c r="D85" s="269"/>
    </row>
    <row r="86" spans="4:4" ht="12.75" customHeight="1">
      <c r="D86" s="269"/>
    </row>
    <row r="87" spans="4:4" ht="12.75" customHeight="1">
      <c r="D87" s="1"/>
    </row>
    <row r="88" spans="4:4" ht="12.75" customHeight="1">
      <c r="D88" s="67"/>
    </row>
    <row r="89" spans="4:4" ht="12.75" customHeight="1">
      <c r="D89" s="268"/>
    </row>
    <row r="90" spans="4:4" ht="12.75" customHeight="1">
      <c r="D90" s="67"/>
    </row>
    <row r="91" spans="4:4" ht="12.75" customHeight="1">
      <c r="D91" s="67"/>
    </row>
    <row r="92" spans="4:4" ht="12.75" customHeight="1">
      <c r="D92" s="67"/>
    </row>
    <row r="93" spans="4:4" ht="12.75" customHeight="1">
      <c r="D93" s="67"/>
    </row>
    <row r="94" spans="4:4" ht="12.75" customHeight="1">
      <c r="D94" s="67"/>
    </row>
    <row r="95" spans="4:4" ht="12.75" customHeight="1">
      <c r="D95" s="67"/>
    </row>
    <row r="96" spans="4:4" ht="12.75" customHeight="1">
      <c r="D96" s="67"/>
    </row>
    <row r="97" spans="4:4" ht="12.75" customHeight="1">
      <c r="D97" s="67"/>
    </row>
    <row r="98" spans="4:4" ht="12.75" customHeight="1">
      <c r="D98" s="67"/>
    </row>
    <row r="99" spans="4:4" ht="12.75" customHeight="1">
      <c r="D99" s="67"/>
    </row>
  </sheetData>
  <sheetProtection selectLockedCells="1" selectUnlockedCells="1"/>
  <mergeCells count="8">
    <mergeCell ref="A2:H2"/>
    <mergeCell ref="C33:F33"/>
    <mergeCell ref="G33:H33"/>
    <mergeCell ref="A3:H3"/>
    <mergeCell ref="C31:F31"/>
    <mergeCell ref="G31:H31"/>
    <mergeCell ref="B32:F32"/>
    <mergeCell ref="G32:H32"/>
  </mergeCells>
  <printOptions horizontalCentered="1"/>
  <pageMargins left="0.7" right="0.7" top="0.75" bottom="0.75" header="0.3" footer="0.3"/>
  <pageSetup paperSize="9" scale="74" firstPageNumber="0" fitToHeight="0" orientation="portrait" horizontalDpi="300" verticalDpi="300" r:id="rId1"/>
  <headerFooter alignWithMargins="0"/>
  <colBreaks count="1" manualBreakCount="1">
    <brk id="8" max="6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H55"/>
  <sheetViews>
    <sheetView tabSelected="1" view="pageBreakPreview" zoomScaleNormal="85" zoomScaleSheetLayoutView="100" workbookViewId="0">
      <selection activeCell="G4" sqref="G4:H4"/>
    </sheetView>
  </sheetViews>
  <sheetFormatPr defaultColWidth="9.140625" defaultRowHeight="12.75"/>
  <cols>
    <col min="1" max="1" width="7.28515625" style="328" customWidth="1"/>
    <col min="2" max="2" width="9" style="329" customWidth="1"/>
    <col min="3" max="4" width="38.7109375" style="330" customWidth="1"/>
    <col min="5" max="5" width="6.5703125" style="331" customWidth="1"/>
    <col min="6" max="6" width="9" style="331" customWidth="1"/>
    <col min="7" max="7" width="12.5703125" style="331" customWidth="1"/>
    <col min="8" max="8" width="16.5703125" style="332" customWidth="1"/>
    <col min="9" max="16384" width="9.140625" style="331"/>
  </cols>
  <sheetData>
    <row r="2" spans="1:8" s="333" customFormat="1" ht="39" customHeight="1">
      <c r="A2" s="565" t="s">
        <v>451</v>
      </c>
      <c r="B2" s="566"/>
      <c r="C2" s="566"/>
      <c r="D2" s="566"/>
      <c r="E2" s="566"/>
      <c r="F2" s="566"/>
      <c r="G2" s="566"/>
      <c r="H2" s="567"/>
    </row>
    <row r="3" spans="1:8" s="333" customFormat="1" ht="18">
      <c r="A3" s="568" t="s">
        <v>450</v>
      </c>
      <c r="B3" s="569"/>
      <c r="C3" s="569"/>
      <c r="D3" s="569"/>
      <c r="E3" s="569"/>
      <c r="F3" s="569"/>
      <c r="G3" s="569"/>
      <c r="H3" s="570"/>
    </row>
    <row r="4" spans="1:8" s="333" customFormat="1" ht="52.5" customHeight="1">
      <c r="A4" s="321" t="s">
        <v>449</v>
      </c>
      <c r="B4" s="321" t="s">
        <v>10</v>
      </c>
      <c r="C4" s="321" t="s">
        <v>11</v>
      </c>
      <c r="D4" s="321" t="s">
        <v>106</v>
      </c>
      <c r="E4" s="321" t="s">
        <v>448</v>
      </c>
      <c r="F4" s="322" t="s">
        <v>447</v>
      </c>
      <c r="G4" s="322" t="s">
        <v>589</v>
      </c>
      <c r="H4" s="321" t="s">
        <v>590</v>
      </c>
    </row>
    <row r="5" spans="1:8">
      <c r="A5" s="334"/>
      <c r="B5" s="335"/>
      <c r="C5" s="336"/>
      <c r="D5" s="336"/>
      <c r="E5" s="337"/>
      <c r="F5" s="337"/>
      <c r="G5" s="337"/>
      <c r="H5" s="338"/>
    </row>
    <row r="6" spans="1:8" ht="13.5" thickBot="1">
      <c r="A6" s="339" t="s">
        <v>15</v>
      </c>
      <c r="B6" s="340"/>
      <c r="C6" s="341" t="s">
        <v>446</v>
      </c>
      <c r="D6" s="341" t="s">
        <v>445</v>
      </c>
      <c r="E6" s="342" t="s">
        <v>444</v>
      </c>
      <c r="F6" s="343" t="s">
        <v>443</v>
      </c>
      <c r="G6" s="343" t="s">
        <v>442</v>
      </c>
      <c r="H6" s="344" t="s">
        <v>441</v>
      </c>
    </row>
    <row r="7" spans="1:8" ht="13.5" thickTop="1">
      <c r="A7" s="345"/>
      <c r="B7" s="346"/>
      <c r="C7" s="347"/>
      <c r="D7" s="347"/>
      <c r="E7" s="348"/>
      <c r="F7" s="348"/>
      <c r="G7" s="349"/>
      <c r="H7" s="349"/>
    </row>
    <row r="8" spans="1:8">
      <c r="A8" s="350"/>
      <c r="B8" s="351"/>
      <c r="C8" s="352"/>
      <c r="D8" s="352"/>
      <c r="E8" s="353"/>
      <c r="F8" s="353"/>
      <c r="G8" s="354"/>
      <c r="H8" s="354"/>
    </row>
    <row r="9" spans="1:8">
      <c r="A9" s="350"/>
      <c r="B9" s="351"/>
      <c r="C9" s="352"/>
      <c r="D9" s="352"/>
      <c r="E9" s="353"/>
      <c r="F9" s="353"/>
      <c r="G9" s="354"/>
      <c r="H9" s="354"/>
    </row>
    <row r="10" spans="1:8" s="333" customFormat="1" ht="51">
      <c r="A10" s="355">
        <v>1</v>
      </c>
      <c r="B10" s="356" t="s">
        <v>440</v>
      </c>
      <c r="C10" s="357" t="s">
        <v>439</v>
      </c>
      <c r="D10" s="357" t="s">
        <v>515</v>
      </c>
      <c r="E10" s="358"/>
      <c r="F10" s="359"/>
      <c r="G10" s="360"/>
      <c r="H10" s="52"/>
    </row>
    <row r="11" spans="1:8" s="333" customFormat="1">
      <c r="A11" s="361"/>
      <c r="B11" s="362"/>
      <c r="C11" s="357" t="s">
        <v>438</v>
      </c>
      <c r="D11" s="357" t="s">
        <v>437</v>
      </c>
      <c r="E11" s="358" t="s">
        <v>355</v>
      </c>
      <c r="F11" s="359">
        <v>1</v>
      </c>
      <c r="G11" s="360"/>
      <c r="H11" s="52">
        <f>F11*G11</f>
        <v>0</v>
      </c>
    </row>
    <row r="12" spans="1:8" s="333" customFormat="1">
      <c r="A12" s="361"/>
      <c r="B12" s="362"/>
      <c r="C12" s="363"/>
      <c r="D12" s="363"/>
      <c r="E12" s="358"/>
      <c r="F12" s="359"/>
      <c r="G12" s="360"/>
      <c r="H12" s="52"/>
    </row>
    <row r="13" spans="1:8" s="333" customFormat="1" ht="51">
      <c r="A13" s="355">
        <v>1</v>
      </c>
      <c r="B13" s="356" t="s">
        <v>436</v>
      </c>
      <c r="C13" s="357" t="s">
        <v>435</v>
      </c>
      <c r="D13" s="357" t="s">
        <v>434</v>
      </c>
      <c r="E13" s="358"/>
      <c r="F13" s="359"/>
      <c r="G13" s="360"/>
      <c r="H13" s="52"/>
    </row>
    <row r="14" spans="1:8" s="333" customFormat="1">
      <c r="A14" s="361"/>
      <c r="B14" s="362"/>
      <c r="C14" s="357" t="s">
        <v>433</v>
      </c>
      <c r="D14" s="357" t="s">
        <v>431</v>
      </c>
      <c r="E14" s="358" t="s">
        <v>355</v>
      </c>
      <c r="F14" s="359">
        <v>1</v>
      </c>
      <c r="G14" s="360"/>
      <c r="H14" s="52">
        <f>F14*G14</f>
        <v>0</v>
      </c>
    </row>
    <row r="15" spans="1:8" s="333" customFormat="1">
      <c r="A15" s="361"/>
      <c r="B15" s="362"/>
      <c r="C15" s="363"/>
      <c r="D15" s="363"/>
      <c r="E15" s="358"/>
      <c r="F15" s="359"/>
      <c r="G15" s="360"/>
      <c r="H15" s="52"/>
    </row>
    <row r="16" spans="1:8" s="333" customFormat="1" ht="63.75">
      <c r="A16" s="355">
        <v>2</v>
      </c>
      <c r="B16" s="356" t="s">
        <v>432</v>
      </c>
      <c r="C16" s="357" t="s">
        <v>516</v>
      </c>
      <c r="D16" s="357" t="s">
        <v>517</v>
      </c>
      <c r="E16" s="358"/>
      <c r="F16" s="359"/>
      <c r="G16" s="360"/>
      <c r="H16" s="52"/>
    </row>
    <row r="17" spans="1:8" s="333" customFormat="1">
      <c r="A17" s="361"/>
      <c r="B17" s="362"/>
      <c r="C17" s="357" t="s">
        <v>428</v>
      </c>
      <c r="D17" s="357" t="s">
        <v>431</v>
      </c>
      <c r="E17" s="358" t="s">
        <v>355</v>
      </c>
      <c r="F17" s="359">
        <v>2</v>
      </c>
      <c r="G17" s="360"/>
      <c r="H17" s="52">
        <f>F17*G17</f>
        <v>0</v>
      </c>
    </row>
    <row r="18" spans="1:8" s="333" customFormat="1">
      <c r="A18" s="361"/>
      <c r="B18" s="362"/>
      <c r="C18" s="363"/>
      <c r="D18" s="363"/>
      <c r="E18" s="358"/>
      <c r="F18" s="359"/>
      <c r="G18" s="360"/>
      <c r="H18" s="52"/>
    </row>
    <row r="19" spans="1:8" s="333" customFormat="1" ht="38.25">
      <c r="A19" s="355">
        <v>3</v>
      </c>
      <c r="B19" s="356" t="s">
        <v>407</v>
      </c>
      <c r="C19" s="357" t="s">
        <v>518</v>
      </c>
      <c r="D19" s="357" t="s">
        <v>519</v>
      </c>
      <c r="E19" s="358"/>
      <c r="F19" s="359"/>
      <c r="G19" s="360"/>
      <c r="H19" s="52"/>
    </row>
    <row r="20" spans="1:8" s="333" customFormat="1">
      <c r="A20" s="361"/>
      <c r="B20" s="362"/>
      <c r="C20" s="357" t="s">
        <v>430</v>
      </c>
      <c r="D20" s="357" t="s">
        <v>520</v>
      </c>
      <c r="E20" s="358" t="s">
        <v>355</v>
      </c>
      <c r="F20" s="359">
        <v>1</v>
      </c>
      <c r="G20" s="360"/>
      <c r="H20" s="52">
        <f>F20*G20</f>
        <v>0</v>
      </c>
    </row>
    <row r="21" spans="1:8" s="333" customFormat="1">
      <c r="A21" s="361"/>
      <c r="B21" s="362"/>
      <c r="C21" s="363"/>
      <c r="D21" s="363"/>
      <c r="E21" s="358"/>
      <c r="F21" s="359"/>
      <c r="G21" s="360"/>
      <c r="H21" s="52"/>
    </row>
    <row r="22" spans="1:8" s="333" customFormat="1" ht="38.25">
      <c r="A22" s="355">
        <v>4</v>
      </c>
      <c r="B22" s="356" t="s">
        <v>407</v>
      </c>
      <c r="C22" s="357" t="s">
        <v>521</v>
      </c>
      <c r="D22" s="357" t="s">
        <v>522</v>
      </c>
      <c r="E22" s="358"/>
      <c r="F22" s="359"/>
      <c r="G22" s="360"/>
      <c r="H22" s="52"/>
    </row>
    <row r="23" spans="1:8" s="333" customFormat="1">
      <c r="A23" s="361"/>
      <c r="B23" s="362"/>
      <c r="C23" s="357" t="s">
        <v>430</v>
      </c>
      <c r="D23" s="357" t="s">
        <v>520</v>
      </c>
      <c r="E23" s="358" t="s">
        <v>355</v>
      </c>
      <c r="F23" s="359">
        <v>2</v>
      </c>
      <c r="G23" s="360"/>
      <c r="H23" s="52">
        <f>F23*G23</f>
        <v>0</v>
      </c>
    </row>
    <row r="24" spans="1:8" s="333" customFormat="1">
      <c r="A24" s="361"/>
      <c r="B24" s="362"/>
      <c r="C24" s="363"/>
      <c r="D24" s="363"/>
      <c r="E24" s="358"/>
      <c r="F24" s="359"/>
      <c r="G24" s="360"/>
      <c r="H24" s="52"/>
    </row>
    <row r="25" spans="1:8" s="333" customFormat="1" ht="25.5">
      <c r="A25" s="355">
        <v>5</v>
      </c>
      <c r="B25" s="356" t="s">
        <v>429</v>
      </c>
      <c r="C25" s="357" t="s">
        <v>523</v>
      </c>
      <c r="D25" s="357" t="s">
        <v>524</v>
      </c>
      <c r="E25" s="358"/>
      <c r="F25" s="359"/>
      <c r="G25" s="360"/>
      <c r="H25" s="52"/>
    </row>
    <row r="26" spans="1:8" s="333" customFormat="1">
      <c r="A26" s="361"/>
      <c r="B26" s="362"/>
      <c r="C26" s="357" t="s">
        <v>428</v>
      </c>
      <c r="D26" s="357" t="s">
        <v>525</v>
      </c>
      <c r="E26" s="358" t="s">
        <v>355</v>
      </c>
      <c r="F26" s="359">
        <v>3</v>
      </c>
      <c r="G26" s="360"/>
      <c r="H26" s="52">
        <f>F26*G26</f>
        <v>0</v>
      </c>
    </row>
    <row r="27" spans="1:8" s="333" customFormat="1">
      <c r="A27" s="364"/>
      <c r="B27" s="362"/>
      <c r="C27" s="363"/>
      <c r="D27" s="363"/>
      <c r="E27" s="358"/>
      <c r="F27" s="359"/>
      <c r="G27" s="360"/>
      <c r="H27" s="52"/>
    </row>
    <row r="28" spans="1:8" s="333" customFormat="1" ht="102">
      <c r="A28" s="355">
        <v>6</v>
      </c>
      <c r="B28" s="356" t="s">
        <v>427</v>
      </c>
      <c r="C28" s="357" t="s">
        <v>526</v>
      </c>
      <c r="D28" s="357" t="s">
        <v>527</v>
      </c>
      <c r="E28" s="358"/>
      <c r="F28" s="359"/>
      <c r="G28" s="360"/>
      <c r="H28" s="52"/>
    </row>
    <row r="29" spans="1:8" s="333" customFormat="1">
      <c r="A29" s="361"/>
      <c r="B29" s="362"/>
      <c r="C29" s="357" t="s">
        <v>528</v>
      </c>
      <c r="D29" s="357" t="s">
        <v>529</v>
      </c>
      <c r="E29" s="358" t="s">
        <v>355</v>
      </c>
      <c r="F29" s="359">
        <v>3</v>
      </c>
      <c r="G29" s="360"/>
      <c r="H29" s="52">
        <f>F29*G29</f>
        <v>0</v>
      </c>
    </row>
    <row r="30" spans="1:8" s="333" customFormat="1">
      <c r="A30" s="364"/>
      <c r="B30" s="362"/>
      <c r="C30" s="363"/>
      <c r="D30" s="363"/>
      <c r="E30" s="358"/>
      <c r="F30" s="359"/>
      <c r="G30" s="360"/>
      <c r="H30" s="52"/>
    </row>
    <row r="31" spans="1:8" s="333" customFormat="1" ht="51">
      <c r="A31" s="355">
        <v>7</v>
      </c>
      <c r="B31" s="356" t="s">
        <v>426</v>
      </c>
      <c r="C31" s="357" t="s">
        <v>425</v>
      </c>
      <c r="D31" s="357" t="s">
        <v>530</v>
      </c>
      <c r="E31" s="358"/>
      <c r="F31" s="359"/>
      <c r="G31" s="360"/>
      <c r="H31" s="52"/>
    </row>
    <row r="32" spans="1:8" s="333" customFormat="1">
      <c r="A32" s="361"/>
      <c r="B32" s="362"/>
      <c r="C32" s="357" t="s">
        <v>421</v>
      </c>
      <c r="D32" s="357" t="s">
        <v>420</v>
      </c>
      <c r="E32" s="358" t="s">
        <v>419</v>
      </c>
      <c r="F32" s="359">
        <v>3</v>
      </c>
      <c r="G32" s="360"/>
      <c r="H32" s="52">
        <f>F32*G32</f>
        <v>0</v>
      </c>
    </row>
    <row r="33" spans="1:8" s="333" customFormat="1">
      <c r="A33" s="361"/>
      <c r="B33" s="362"/>
      <c r="C33" s="363"/>
      <c r="D33" s="363"/>
      <c r="E33" s="358"/>
      <c r="F33" s="359"/>
      <c r="G33" s="360"/>
      <c r="H33" s="52"/>
    </row>
    <row r="34" spans="1:8" s="333" customFormat="1" ht="76.5">
      <c r="A34" s="355">
        <v>8</v>
      </c>
      <c r="B34" s="356" t="s">
        <v>424</v>
      </c>
      <c r="C34" s="357" t="s">
        <v>423</v>
      </c>
      <c r="D34" s="357" t="s">
        <v>422</v>
      </c>
      <c r="E34" s="358"/>
      <c r="F34" s="359"/>
      <c r="G34" s="360"/>
      <c r="H34" s="52"/>
    </row>
    <row r="35" spans="1:8" s="333" customFormat="1">
      <c r="A35" s="361"/>
      <c r="B35" s="362"/>
      <c r="C35" s="357" t="s">
        <v>421</v>
      </c>
      <c r="D35" s="357" t="s">
        <v>420</v>
      </c>
      <c r="E35" s="358" t="s">
        <v>419</v>
      </c>
      <c r="F35" s="359">
        <v>3</v>
      </c>
      <c r="G35" s="360"/>
      <c r="H35" s="52">
        <f>F35*G35</f>
        <v>0</v>
      </c>
    </row>
    <row r="36" spans="1:8" s="333" customFormat="1">
      <c r="A36" s="361"/>
      <c r="B36" s="362"/>
      <c r="C36" s="363"/>
      <c r="D36" s="363"/>
      <c r="E36" s="358"/>
      <c r="F36" s="359"/>
      <c r="G36" s="360"/>
      <c r="H36" s="52"/>
    </row>
    <row r="37" spans="1:8" s="333" customFormat="1" ht="51">
      <c r="A37" s="355">
        <v>9</v>
      </c>
      <c r="B37" s="356" t="s">
        <v>407</v>
      </c>
      <c r="C37" s="357" t="s">
        <v>418</v>
      </c>
      <c r="D37" s="365" t="s">
        <v>417</v>
      </c>
      <c r="E37" s="358"/>
      <c r="F37" s="359"/>
      <c r="G37" s="320"/>
      <c r="H37" s="52"/>
    </row>
    <row r="38" spans="1:8" s="333" customFormat="1">
      <c r="A38" s="364"/>
      <c r="B38" s="364"/>
      <c r="C38" s="319" t="s">
        <v>416</v>
      </c>
      <c r="D38" s="319" t="s">
        <v>415</v>
      </c>
      <c r="E38" s="358" t="s">
        <v>138</v>
      </c>
      <c r="F38" s="366">
        <v>36</v>
      </c>
      <c r="G38" s="367"/>
      <c r="H38" s="52">
        <f>F38*G38</f>
        <v>0</v>
      </c>
    </row>
    <row r="39" spans="1:8" s="333" customFormat="1">
      <c r="A39" s="364"/>
      <c r="B39" s="364"/>
      <c r="C39" s="319" t="s">
        <v>414</v>
      </c>
      <c r="D39" s="319" t="s">
        <v>413</v>
      </c>
      <c r="E39" s="358" t="s">
        <v>138</v>
      </c>
      <c r="F39" s="366">
        <v>18</v>
      </c>
      <c r="G39" s="367"/>
      <c r="H39" s="52">
        <f>F39*G39</f>
        <v>0</v>
      </c>
    </row>
    <row r="40" spans="1:8" s="333" customFormat="1">
      <c r="A40" s="364"/>
      <c r="B40" s="364"/>
      <c r="C40" s="357" t="s">
        <v>412</v>
      </c>
      <c r="D40" s="357" t="s">
        <v>412</v>
      </c>
      <c r="E40" s="358"/>
      <c r="F40" s="359"/>
      <c r="G40" s="369"/>
      <c r="H40" s="370"/>
    </row>
    <row r="41" spans="1:8" s="333" customFormat="1">
      <c r="A41" s="364"/>
      <c r="B41" s="364"/>
      <c r="C41" s="357"/>
      <c r="D41" s="357"/>
      <c r="E41" s="358"/>
      <c r="F41" s="359"/>
      <c r="G41" s="368"/>
      <c r="H41" s="370"/>
    </row>
    <row r="42" spans="1:8" s="333" customFormat="1" ht="102">
      <c r="A42" s="355">
        <v>10</v>
      </c>
      <c r="B42" s="371" t="s">
        <v>407</v>
      </c>
      <c r="C42" s="363" t="s">
        <v>411</v>
      </c>
      <c r="D42" s="357" t="s">
        <v>410</v>
      </c>
      <c r="E42" s="358"/>
      <c r="F42" s="372">
        <v>0.5</v>
      </c>
      <c r="G42" s="373"/>
      <c r="H42" s="52">
        <f>F42*G42</f>
        <v>0</v>
      </c>
    </row>
    <row r="43" spans="1:8" s="333" customFormat="1">
      <c r="A43" s="364"/>
      <c r="B43" s="364"/>
      <c r="C43" s="363"/>
      <c r="D43" s="357"/>
      <c r="E43" s="358"/>
      <c r="F43" s="359"/>
      <c r="G43" s="374"/>
      <c r="H43" s="370"/>
    </row>
    <row r="44" spans="1:8" s="333" customFormat="1" ht="38.25">
      <c r="A44" s="355">
        <v>11</v>
      </c>
      <c r="B44" s="371" t="s">
        <v>407</v>
      </c>
      <c r="C44" s="363" t="s">
        <v>409</v>
      </c>
      <c r="D44" s="357" t="s">
        <v>408</v>
      </c>
      <c r="E44" s="375"/>
      <c r="F44" s="375"/>
      <c r="G44" s="375"/>
      <c r="H44" s="375"/>
    </row>
    <row r="45" spans="1:8" s="333" customFormat="1">
      <c r="A45" s="371"/>
      <c r="B45" s="371"/>
      <c r="C45" s="363" t="s">
        <v>405</v>
      </c>
      <c r="D45" s="376" t="s">
        <v>404</v>
      </c>
      <c r="E45" s="358" t="s">
        <v>93</v>
      </c>
      <c r="F45" s="377">
        <v>3.930132409640831</v>
      </c>
      <c r="G45" s="367"/>
      <c r="H45" s="52">
        <f>F45*G45</f>
        <v>0</v>
      </c>
    </row>
    <row r="46" spans="1:8" s="333" customFormat="1">
      <c r="A46" s="364"/>
      <c r="B46" s="364"/>
      <c r="C46" s="357"/>
      <c r="D46" s="357"/>
      <c r="E46" s="358"/>
      <c r="F46" s="377"/>
      <c r="G46" s="374"/>
      <c r="H46" s="378"/>
    </row>
    <row r="47" spans="1:8" s="333" customFormat="1" ht="63.75">
      <c r="A47" s="355">
        <v>12</v>
      </c>
      <c r="B47" s="371" t="s">
        <v>407</v>
      </c>
      <c r="C47" s="357" t="s">
        <v>406</v>
      </c>
      <c r="D47" s="357" t="s">
        <v>531</v>
      </c>
      <c r="E47" s="375"/>
      <c r="F47" s="379"/>
      <c r="G47" s="375"/>
      <c r="H47" s="375"/>
    </row>
    <row r="48" spans="1:8" s="333" customFormat="1">
      <c r="A48" s="371"/>
      <c r="B48" s="371"/>
      <c r="C48" s="363" t="s">
        <v>405</v>
      </c>
      <c r="D48" s="376" t="s">
        <v>404</v>
      </c>
      <c r="E48" s="358" t="s">
        <v>93</v>
      </c>
      <c r="F48" s="377">
        <v>3.930132409640831</v>
      </c>
      <c r="G48" s="367"/>
      <c r="H48" s="52">
        <f>F48*G48</f>
        <v>0</v>
      </c>
    </row>
    <row r="49" spans="1:8" s="333" customFormat="1">
      <c r="A49" s="371"/>
      <c r="B49" s="371"/>
      <c r="C49" s="357"/>
      <c r="D49" s="357"/>
      <c r="E49" s="358"/>
      <c r="F49" s="380"/>
      <c r="G49" s="373"/>
      <c r="H49" s="370"/>
    </row>
    <row r="50" spans="1:8" s="333" customFormat="1">
      <c r="A50" s="355">
        <v>13</v>
      </c>
      <c r="B50" s="362" t="s">
        <v>532</v>
      </c>
      <c r="C50" s="381" t="s">
        <v>403</v>
      </c>
      <c r="D50" s="381" t="s">
        <v>402</v>
      </c>
      <c r="E50" s="358"/>
      <c r="F50" s="359"/>
      <c r="G50" s="360"/>
      <c r="H50" s="52"/>
    </row>
    <row r="51" spans="1:8" s="333" customFormat="1" ht="16.5">
      <c r="A51" s="364"/>
      <c r="B51" s="362"/>
      <c r="C51" s="382" t="s">
        <v>401</v>
      </c>
      <c r="D51" s="383" t="s">
        <v>400</v>
      </c>
      <c r="E51" s="358" t="s">
        <v>399</v>
      </c>
      <c r="F51" s="359">
        <v>1</v>
      </c>
      <c r="G51" s="360"/>
      <c r="H51" s="52">
        <f>F51*G51</f>
        <v>0</v>
      </c>
    </row>
    <row r="52" spans="1:8" s="333" customFormat="1" ht="16.5">
      <c r="A52" s="364"/>
      <c r="B52" s="362"/>
      <c r="C52" s="382"/>
      <c r="D52" s="383"/>
      <c r="E52" s="358"/>
      <c r="F52" s="359"/>
      <c r="G52" s="360"/>
      <c r="H52" s="370"/>
    </row>
    <row r="53" spans="1:8" s="333" customFormat="1">
      <c r="A53" s="364"/>
      <c r="B53" s="362"/>
      <c r="C53" s="363"/>
      <c r="D53" s="363"/>
      <c r="E53" s="358"/>
      <c r="F53" s="359"/>
      <c r="G53" s="360"/>
      <c r="H53" s="370"/>
    </row>
    <row r="54" spans="1:8" s="333" customFormat="1" ht="13.5" thickBot="1">
      <c r="A54" s="384" t="s">
        <v>15</v>
      </c>
      <c r="B54" s="385"/>
      <c r="C54" s="386" t="s">
        <v>398</v>
      </c>
      <c r="D54" s="386" t="s">
        <v>533</v>
      </c>
      <c r="E54" s="387"/>
      <c r="F54" s="387"/>
      <c r="G54" s="387"/>
      <c r="H54" s="388">
        <f>SUM(H10:H53)</f>
        <v>0</v>
      </c>
    </row>
    <row r="55" spans="1:8" ht="13.5" thickTop="1"/>
  </sheetData>
  <mergeCells count="2">
    <mergeCell ref="A2:H2"/>
    <mergeCell ref="A3:H3"/>
  </mergeCells>
  <pageMargins left="0.23622047244094491" right="0.23622047244094491" top="0.74803149606299213" bottom="0.74803149606299213" header="0.31496062992125984" footer="0.31496062992125984"/>
  <pageSetup paperSize="9" scale="7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16"/>
  <sheetViews>
    <sheetView showZeros="0" view="pageBreakPreview" zoomScaleNormal="100" zoomScaleSheetLayoutView="100" workbookViewId="0">
      <selection activeCell="G14" sqref="G14"/>
    </sheetView>
  </sheetViews>
  <sheetFormatPr defaultRowHeight="15"/>
  <cols>
    <col min="1" max="1" width="7.28515625" customWidth="1"/>
    <col min="2" max="2" width="31" customWidth="1"/>
    <col min="3" max="3" width="17.42578125" customWidth="1"/>
    <col min="4" max="4" width="19.5703125" customWidth="1"/>
    <col min="5" max="5" width="9.140625" customWidth="1"/>
    <col min="6" max="6" width="10.140625" bestFit="1" customWidth="1"/>
    <col min="7" max="7" width="13.7109375" customWidth="1"/>
  </cols>
  <sheetData>
    <row r="1" spans="1:8" ht="48.75" customHeight="1"/>
    <row r="2" spans="1:8" ht="105" customHeight="1"/>
    <row r="3" spans="1:8">
      <c r="A3" s="571" t="s">
        <v>458</v>
      </c>
      <c r="B3" s="572"/>
      <c r="C3" s="572"/>
      <c r="D3" s="572"/>
      <c r="E3" s="572"/>
      <c r="F3" s="573"/>
    </row>
    <row r="4" spans="1:8">
      <c r="A4" s="571"/>
      <c r="B4" s="572"/>
      <c r="C4" s="572"/>
      <c r="D4" s="572"/>
      <c r="E4" s="572"/>
      <c r="F4" s="573"/>
    </row>
    <row r="5" spans="1:8" ht="17.25" customHeight="1">
      <c r="A5" s="15" t="s">
        <v>37</v>
      </c>
      <c r="B5" s="574" t="s">
        <v>459</v>
      </c>
      <c r="C5" s="574"/>
      <c r="D5" s="574"/>
      <c r="E5" s="397"/>
      <c r="F5" s="398">
        <f>'A.Archutectural Works'!H55</f>
        <v>0</v>
      </c>
      <c r="G5" s="9"/>
      <c r="H5" s="9"/>
    </row>
    <row r="6" spans="1:8">
      <c r="A6" s="15" t="s">
        <v>8</v>
      </c>
      <c r="B6" s="575" t="s">
        <v>452</v>
      </c>
      <c r="C6" s="576"/>
      <c r="D6" s="577"/>
      <c r="E6" s="397"/>
      <c r="F6" s="398">
        <f>'C.Civil Works'!H42</f>
        <v>0</v>
      </c>
      <c r="G6" s="9"/>
      <c r="H6" s="9"/>
    </row>
    <row r="7" spans="1:8" ht="15" customHeight="1">
      <c r="A7" s="15" t="s">
        <v>18</v>
      </c>
      <c r="B7" s="575" t="s">
        <v>454</v>
      </c>
      <c r="C7" s="576"/>
      <c r="D7" s="577"/>
      <c r="E7" s="397"/>
      <c r="F7" s="398">
        <f>P!I73</f>
        <v>0</v>
      </c>
      <c r="G7" s="9"/>
      <c r="H7" s="9"/>
    </row>
    <row r="8" spans="1:8" ht="15" customHeight="1">
      <c r="A8" s="15" t="s">
        <v>16</v>
      </c>
      <c r="B8" s="575" t="s">
        <v>453</v>
      </c>
      <c r="C8" s="576"/>
      <c r="D8" s="577"/>
      <c r="E8" s="397"/>
      <c r="F8" s="398">
        <f>'E.Electrical Works'!H92</f>
        <v>0</v>
      </c>
      <c r="G8" s="9"/>
    </row>
    <row r="9" spans="1:8">
      <c r="A9" s="15" t="s">
        <v>15</v>
      </c>
      <c r="B9" s="575" t="s">
        <v>455</v>
      </c>
      <c r="C9" s="576"/>
      <c r="D9" s="577"/>
      <c r="E9" s="397"/>
      <c r="F9" s="398">
        <f>EL.Elevator!G32</f>
        <v>0</v>
      </c>
      <c r="G9" s="9"/>
    </row>
    <row r="10" spans="1:8">
      <c r="A10" s="15" t="s">
        <v>19</v>
      </c>
      <c r="B10" s="575" t="s">
        <v>456</v>
      </c>
      <c r="C10" s="576"/>
      <c r="D10" s="577"/>
      <c r="E10" s="397">
        <f>SUM(М!H89)</f>
        <v>0</v>
      </c>
      <c r="F10" s="398">
        <f>М!H54</f>
        <v>0</v>
      </c>
      <c r="G10" s="69"/>
    </row>
    <row r="11" spans="1:8">
      <c r="A11" s="13"/>
      <c r="B11" s="578" t="s">
        <v>20</v>
      </c>
      <c r="C11" s="579"/>
      <c r="D11" s="580"/>
      <c r="E11" s="581">
        <f>SUM(F5:F10)</f>
        <v>0</v>
      </c>
      <c r="F11" s="582"/>
    </row>
    <row r="16" spans="1:8">
      <c r="C16" s="575"/>
      <c r="D16" s="576"/>
      <c r="E16" s="577"/>
    </row>
  </sheetData>
  <mergeCells count="11">
    <mergeCell ref="A3:F3"/>
    <mergeCell ref="B5:D5"/>
    <mergeCell ref="B6:D6"/>
    <mergeCell ref="C16:E16"/>
    <mergeCell ref="A4:F4"/>
    <mergeCell ref="B7:D7"/>
    <mergeCell ref="B11:D11"/>
    <mergeCell ref="B8:D8"/>
    <mergeCell ref="B9:D9"/>
    <mergeCell ref="B10:D10"/>
    <mergeCell ref="E11:F11"/>
  </mergeCells>
  <pageMargins left="0.98425196850393704" right="0.59055118110236227" top="0.74803149606299213" bottom="0.74803149606299213" header="0.31496062992125984" footer="0.31496062992125984"/>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Cover</vt:lpstr>
      <vt:lpstr>A.Archutectural Works</vt:lpstr>
      <vt:lpstr>C.Civil Works</vt:lpstr>
      <vt:lpstr>E.Electrical Works</vt:lpstr>
      <vt:lpstr>P</vt:lpstr>
      <vt:lpstr>EL.Elevator</vt:lpstr>
      <vt:lpstr>М</vt:lpstr>
      <vt:lpstr>Summary</vt:lpstr>
      <vt:lpstr>'A.Archutectural Works'!Print_Area</vt:lpstr>
      <vt:lpstr>'C.Civil Works'!Print_Area</vt:lpstr>
      <vt:lpstr>Cover!Print_Area</vt:lpstr>
      <vt:lpstr>'E.Electrical Works'!Print_Area</vt:lpstr>
      <vt:lpstr>EL.Elevator!Print_Area</vt:lpstr>
      <vt:lpstr>P!Print_Area</vt:lpstr>
      <vt:lpstr>Summary!Print_Area</vt:lpstr>
      <vt:lpstr>М!Print_Area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Jovan Dzeletovic</dc:creator>
  <cp:lastModifiedBy>Rankovic, Ivan</cp:lastModifiedBy>
  <cp:lastPrinted>2020-04-15T11:29:28Z</cp:lastPrinted>
  <dcterms:created xsi:type="dcterms:W3CDTF">2009-07-06T09:15:33Z</dcterms:created>
  <dcterms:modified xsi:type="dcterms:W3CDTF">2020-04-15T11:30:20Z</dcterms:modified>
</cp:coreProperties>
</file>